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unaweb\BAINMBA\SlidesPM2018\"/>
    </mc:Choice>
  </mc:AlternateContent>
  <bookViews>
    <workbookView xWindow="0" yWindow="0" windowWidth="19200" windowHeight="11595" activeTab="1"/>
  </bookViews>
  <sheets>
    <sheet name="Mid-term" sheetId="1" r:id="rId1"/>
    <sheet name="Final exam" sheetId="2" r:id="rId2"/>
  </sheets>
  <definedNames>
    <definedName name="_xlnm._FilterDatabase" localSheetId="1" hidden="1">'Final exam'!$A$2:$U$52</definedName>
    <definedName name="_xlnm._FilterDatabase" localSheetId="0" hidden="1">'Mid-term'!$A$2:$K$52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2" i="2" l="1"/>
  <c r="AB52" i="2"/>
  <c r="J14" i="2"/>
  <c r="J33" i="2"/>
  <c r="AA4" i="2"/>
  <c r="AB4" i="2"/>
  <c r="AA5" i="2"/>
  <c r="AB5" i="2"/>
  <c r="AA6" i="2"/>
  <c r="AB6" i="2"/>
  <c r="AA7" i="2"/>
  <c r="AB7" i="2"/>
  <c r="AA8" i="2"/>
  <c r="AB8" i="2"/>
  <c r="AA9" i="2"/>
  <c r="AB9" i="2"/>
  <c r="AA10" i="2"/>
  <c r="AB10" i="2"/>
  <c r="AA11" i="2"/>
  <c r="AB11" i="2"/>
  <c r="AA12" i="2"/>
  <c r="AB12" i="2" s="1"/>
  <c r="AA13" i="2"/>
  <c r="AB13" i="2"/>
  <c r="AA14" i="2"/>
  <c r="AB14" i="2" s="1"/>
  <c r="AA15" i="2"/>
  <c r="AB15" i="2"/>
  <c r="AA16" i="2"/>
  <c r="AB16" i="2"/>
  <c r="AA17" i="2"/>
  <c r="AB17" i="2"/>
  <c r="AA18" i="2"/>
  <c r="AB18" i="2"/>
  <c r="AA19" i="2"/>
  <c r="AB19" i="2"/>
  <c r="AA20" i="2"/>
  <c r="AB20" i="2"/>
  <c r="AA21" i="2"/>
  <c r="AB21" i="2"/>
  <c r="AA22" i="2"/>
  <c r="AB22" i="2"/>
  <c r="AA23" i="2"/>
  <c r="AB23" i="2"/>
  <c r="AA24" i="2"/>
  <c r="AB24" i="2"/>
  <c r="AA25" i="2"/>
  <c r="AB25" i="2"/>
  <c r="AA26" i="2"/>
  <c r="AB26" i="2" s="1"/>
  <c r="AA27" i="2"/>
  <c r="AB27" i="2" s="1"/>
  <c r="AA28" i="2"/>
  <c r="AB28" i="2"/>
  <c r="AA29" i="2"/>
  <c r="AB29" i="2"/>
  <c r="AA30" i="2"/>
  <c r="AB30" i="2"/>
  <c r="AA31" i="2"/>
  <c r="AB31" i="2"/>
  <c r="AA32" i="2"/>
  <c r="AB32" i="2"/>
  <c r="AA33" i="2"/>
  <c r="AB33" i="2"/>
  <c r="AA34" i="2"/>
  <c r="AB34" i="2"/>
  <c r="AA35" i="2"/>
  <c r="AB35" i="2"/>
  <c r="AA36" i="2"/>
  <c r="AB36" i="2"/>
  <c r="AA37" i="2"/>
  <c r="AB37" i="2"/>
  <c r="AA38" i="2"/>
  <c r="AB38" i="2"/>
  <c r="AA39" i="2"/>
  <c r="AB39" i="2" s="1"/>
  <c r="AA40" i="2"/>
  <c r="AB40" i="2" s="1"/>
  <c r="AA41" i="2"/>
  <c r="AB41" i="2"/>
  <c r="AA42" i="2"/>
  <c r="AB42" i="2"/>
  <c r="AA43" i="2"/>
  <c r="AB43" i="2"/>
  <c r="AA44" i="2"/>
  <c r="AB44" i="2"/>
  <c r="AA45" i="2"/>
  <c r="AB45" i="2"/>
  <c r="AA46" i="2"/>
  <c r="AB46" i="2"/>
  <c r="AA47" i="2"/>
  <c r="AB47" i="2"/>
  <c r="AA48" i="2"/>
  <c r="AB48" i="2"/>
  <c r="AA49" i="2"/>
  <c r="AB49" i="2"/>
  <c r="AA50" i="2"/>
  <c r="AB50" i="2"/>
  <c r="AA51" i="2"/>
  <c r="AB51" i="2"/>
  <c r="AA3" i="2"/>
  <c r="AB3" i="2" s="1"/>
  <c r="L36" i="2" l="1"/>
  <c r="L37" i="2"/>
  <c r="L38" i="2"/>
  <c r="L39" i="2"/>
  <c r="L40" i="2"/>
  <c r="L42" i="2"/>
  <c r="L43" i="2"/>
  <c r="L44" i="2"/>
  <c r="L45" i="2"/>
  <c r="L47" i="2"/>
  <c r="L48" i="2"/>
  <c r="L50" i="2"/>
  <c r="L52" i="2"/>
  <c r="L31" i="2"/>
  <c r="L35" i="2"/>
  <c r="L23" i="2"/>
  <c r="L25" i="2"/>
  <c r="L26" i="2"/>
  <c r="L27" i="2"/>
  <c r="L28" i="2"/>
  <c r="L29" i="2"/>
  <c r="L20" i="2"/>
  <c r="L21" i="2"/>
  <c r="L22" i="2"/>
  <c r="L12" i="2"/>
  <c r="L13" i="2"/>
  <c r="L15" i="2"/>
  <c r="L16" i="2"/>
  <c r="L17" i="2"/>
  <c r="L18" i="2"/>
  <c r="L10" i="2"/>
  <c r="L11" i="2"/>
  <c r="L9" i="2"/>
  <c r="L8" i="2"/>
  <c r="L5" i="2"/>
  <c r="L6" i="2"/>
  <c r="L4" i="2"/>
  <c r="L3" i="2"/>
  <c r="J52" i="2" l="1"/>
  <c r="J37" i="2"/>
  <c r="J12" i="2"/>
  <c r="S4" i="2" l="1"/>
  <c r="T4" i="2" s="1"/>
  <c r="S5" i="2"/>
  <c r="T5" i="2" s="1"/>
  <c r="S6" i="2"/>
  <c r="T6" i="2" s="1"/>
  <c r="S7" i="2"/>
  <c r="T7" i="2"/>
  <c r="S8" i="2"/>
  <c r="T8" i="2" s="1"/>
  <c r="S9" i="2"/>
  <c r="T9" i="2" s="1"/>
  <c r="S10" i="2"/>
  <c r="T10" i="2" s="1"/>
  <c r="S11" i="2"/>
  <c r="T11" i="2"/>
  <c r="S12" i="2"/>
  <c r="T12" i="2" s="1"/>
  <c r="S13" i="2"/>
  <c r="T13" i="2"/>
  <c r="S14" i="2"/>
  <c r="T14" i="2" s="1"/>
  <c r="S15" i="2"/>
  <c r="T15" i="2" s="1"/>
  <c r="S16" i="2"/>
  <c r="T16" i="2" s="1"/>
  <c r="S17" i="2"/>
  <c r="T17" i="2"/>
  <c r="S18" i="2"/>
  <c r="T18" i="2" s="1"/>
  <c r="S19" i="2"/>
  <c r="T19" i="2"/>
  <c r="S20" i="2"/>
  <c r="T20" i="2" s="1"/>
  <c r="S21" i="2"/>
  <c r="T21" i="2"/>
  <c r="S22" i="2"/>
  <c r="T22" i="2" s="1"/>
  <c r="S23" i="2"/>
  <c r="T23" i="2"/>
  <c r="S24" i="2"/>
  <c r="T24" i="2" s="1"/>
  <c r="S25" i="2"/>
  <c r="T25" i="2" s="1"/>
  <c r="S26" i="2"/>
  <c r="T26" i="2" s="1"/>
  <c r="S27" i="2"/>
  <c r="T27" i="2" s="1"/>
  <c r="S28" i="2"/>
  <c r="T28" i="2" s="1"/>
  <c r="S29" i="2"/>
  <c r="T29" i="2"/>
  <c r="S30" i="2"/>
  <c r="T30" i="2" s="1"/>
  <c r="S31" i="2"/>
  <c r="T31" i="2"/>
  <c r="S32" i="2"/>
  <c r="T32" i="2" s="1"/>
  <c r="S33" i="2"/>
  <c r="T33" i="2" s="1"/>
  <c r="S34" i="2"/>
  <c r="T34" i="2" s="1"/>
  <c r="S35" i="2"/>
  <c r="T35" i="2"/>
  <c r="S36" i="2"/>
  <c r="T36" i="2" s="1"/>
  <c r="S37" i="2"/>
  <c r="T37" i="2"/>
  <c r="S38" i="2"/>
  <c r="T38" i="2" s="1"/>
  <c r="S39" i="2"/>
  <c r="T39" i="2" s="1"/>
  <c r="S40" i="2"/>
  <c r="T40" i="2" s="1"/>
  <c r="S41" i="2"/>
  <c r="T41" i="2"/>
  <c r="S42" i="2"/>
  <c r="T42" i="2" s="1"/>
  <c r="S43" i="2"/>
  <c r="T43" i="2" s="1"/>
  <c r="S44" i="2"/>
  <c r="T44" i="2" s="1"/>
  <c r="S45" i="2"/>
  <c r="T45" i="2"/>
  <c r="S46" i="2"/>
  <c r="T46" i="2" s="1"/>
  <c r="S47" i="2"/>
  <c r="T47" i="2" s="1"/>
  <c r="S48" i="2"/>
  <c r="T48" i="2" s="1"/>
  <c r="S49" i="2"/>
  <c r="T49" i="2"/>
  <c r="S50" i="2"/>
  <c r="T50" i="2" s="1"/>
  <c r="S51" i="2"/>
  <c r="T51" i="2" s="1"/>
  <c r="S52" i="2"/>
  <c r="T52" i="2" s="1"/>
  <c r="S3" i="2"/>
  <c r="T3" i="2" s="1"/>
  <c r="K6" i="2" l="1"/>
  <c r="K52" i="2"/>
  <c r="K48" i="2"/>
  <c r="K37" i="2"/>
  <c r="K36" i="2"/>
  <c r="K31" i="2"/>
  <c r="I48" i="2"/>
  <c r="J48" i="2" s="1"/>
  <c r="I13" i="2"/>
  <c r="J13" i="2" s="1"/>
  <c r="K13" i="2" s="1"/>
  <c r="I42" i="2"/>
  <c r="J42" i="2" s="1"/>
  <c r="I41" i="2"/>
  <c r="J41" i="2" s="1"/>
  <c r="K41" i="2" s="1"/>
  <c r="L41" i="2" s="1"/>
  <c r="I49" i="2"/>
  <c r="J49" i="2" s="1"/>
  <c r="K49" i="2" s="1"/>
  <c r="L49" i="2" s="1"/>
  <c r="I29" i="2"/>
  <c r="J29" i="2" s="1"/>
  <c r="K29" i="2" s="1"/>
  <c r="I50" i="2"/>
  <c r="J50" i="2" s="1"/>
  <c r="K50" i="2" s="1"/>
  <c r="I36" i="2"/>
  <c r="J36" i="2" s="1"/>
  <c r="I14" i="2"/>
  <c r="K14" i="2" s="1"/>
  <c r="L14" i="2" s="1"/>
  <c r="I32" i="2"/>
  <c r="J32" i="2" s="1"/>
  <c r="K32" i="2" s="1"/>
  <c r="L32" i="2" s="1"/>
  <c r="I26" i="2"/>
  <c r="J26" i="2" s="1"/>
  <c r="K26" i="2" s="1"/>
  <c r="I28" i="2"/>
  <c r="J28" i="2" s="1"/>
  <c r="K28" i="2" s="1"/>
  <c r="I33" i="2"/>
  <c r="K33" i="2" s="1"/>
  <c r="L33" i="2" s="1"/>
  <c r="I15" i="2"/>
  <c r="J15" i="2" s="1"/>
  <c r="K15" i="2" s="1"/>
  <c r="I16" i="2"/>
  <c r="J16" i="2" s="1"/>
  <c r="K16" i="2" s="1"/>
  <c r="I47" i="2"/>
  <c r="J47" i="2" s="1"/>
  <c r="K47" i="2" s="1"/>
  <c r="I52" i="2"/>
  <c r="I25" i="2"/>
  <c r="J25" i="2" s="1"/>
  <c r="I6" i="2"/>
  <c r="J6" i="2" s="1"/>
  <c r="I24" i="2"/>
  <c r="J24" i="2" s="1"/>
  <c r="K24" i="2" s="1"/>
  <c r="L24" i="2" s="1"/>
  <c r="I37" i="2"/>
  <c r="I12" i="2"/>
  <c r="K12" i="2" s="1"/>
  <c r="I4" i="2"/>
  <c r="J4" i="2" s="1"/>
  <c r="K4" i="2" s="1"/>
  <c r="I11" i="2"/>
  <c r="J11" i="2" s="1"/>
  <c r="K11" i="2" s="1"/>
  <c r="I40" i="2"/>
  <c r="J40" i="2" s="1"/>
  <c r="K40" i="2" s="1"/>
  <c r="I38" i="2"/>
  <c r="J38" i="2" s="1"/>
  <c r="K38" i="2" s="1"/>
  <c r="I19" i="2"/>
  <c r="J19" i="2" s="1"/>
  <c r="K19" i="2" s="1"/>
  <c r="L19" i="2" s="1"/>
  <c r="I45" i="2"/>
  <c r="J45" i="2" s="1"/>
  <c r="K45" i="2" s="1"/>
  <c r="I35" i="2"/>
  <c r="J35" i="2" s="1"/>
  <c r="K35" i="2" s="1"/>
  <c r="I27" i="2"/>
  <c r="J27" i="2" s="1"/>
  <c r="K27" i="2" s="1"/>
  <c r="I39" i="2"/>
  <c r="J39" i="2" s="1"/>
  <c r="I31" i="2"/>
  <c r="J31" i="2" s="1"/>
  <c r="I18" i="2"/>
  <c r="J18" i="2" s="1"/>
  <c r="K18" i="2" s="1"/>
  <c r="I23" i="2"/>
  <c r="J23" i="2" s="1"/>
  <c r="K23" i="2" s="1"/>
  <c r="I22" i="2"/>
  <c r="J22" i="2" s="1"/>
  <c r="K22" i="2" s="1"/>
  <c r="I10" i="2"/>
  <c r="J10" i="2" s="1"/>
  <c r="K10" i="2" s="1"/>
  <c r="I8" i="2"/>
  <c r="J8" i="2" s="1"/>
  <c r="K8" i="2" s="1"/>
  <c r="I20" i="2"/>
  <c r="J20" i="2" s="1"/>
  <c r="K20" i="2" s="1"/>
  <c r="I7" i="2"/>
  <c r="J7" i="2" s="1"/>
  <c r="L7" i="2" s="1"/>
  <c r="I51" i="2"/>
  <c r="J51" i="2" s="1"/>
  <c r="K51" i="2" s="1"/>
  <c r="L51" i="2" s="1"/>
  <c r="I17" i="2"/>
  <c r="J17" i="2" s="1"/>
  <c r="K17" i="2" s="1"/>
  <c r="I5" i="2"/>
  <c r="J5" i="2" s="1"/>
  <c r="K5" i="2" s="1"/>
  <c r="I34" i="2"/>
  <c r="J34" i="2" s="1"/>
  <c r="K34" i="2" s="1"/>
  <c r="L34" i="2" s="1"/>
  <c r="I30" i="2"/>
  <c r="J30" i="2" s="1"/>
  <c r="K30" i="2" s="1"/>
  <c r="L30" i="2" s="1"/>
  <c r="I43" i="2"/>
  <c r="J43" i="2" s="1"/>
  <c r="K43" i="2" s="1"/>
  <c r="I9" i="2"/>
  <c r="J9" i="2" s="1"/>
  <c r="K9" i="2" s="1"/>
  <c r="I3" i="2"/>
  <c r="J3" i="2" s="1"/>
  <c r="K3" i="2" s="1"/>
  <c r="I21" i="2"/>
  <c r="J21" i="2" s="1"/>
  <c r="K21" i="2" s="1"/>
  <c r="I44" i="2"/>
  <c r="J44" i="2" s="1"/>
  <c r="K44" i="2" s="1"/>
  <c r="I46" i="2"/>
  <c r="J46" i="2" s="1"/>
  <c r="L46" i="2" s="1"/>
  <c r="L29" i="1" l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28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3" i="1"/>
  <c r="J7" i="1" l="1"/>
  <c r="J25" i="1"/>
  <c r="J36" i="1"/>
  <c r="J39" i="1"/>
  <c r="J42" i="1"/>
  <c r="J46" i="1"/>
  <c r="I4" i="1"/>
  <c r="J4" i="1" s="1"/>
  <c r="I5" i="1"/>
  <c r="J5" i="1" s="1"/>
  <c r="I6" i="1"/>
  <c r="J6" i="1" s="1"/>
  <c r="I7" i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I37" i="1"/>
  <c r="J37" i="1" s="1"/>
  <c r="I38" i="1"/>
  <c r="J38" i="1" s="1"/>
  <c r="I39" i="1"/>
  <c r="I40" i="1"/>
  <c r="J40" i="1" s="1"/>
  <c r="I41" i="1"/>
  <c r="J41" i="1" s="1"/>
  <c r="I42" i="1"/>
  <c r="I43" i="1"/>
  <c r="J43" i="1" s="1"/>
  <c r="I44" i="1"/>
  <c r="J44" i="1" s="1"/>
  <c r="I45" i="1"/>
  <c r="J45" i="1" s="1"/>
  <c r="I46" i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3" i="1"/>
  <c r="J3" i="1" s="1"/>
</calcChain>
</file>

<file path=xl/sharedStrings.xml><?xml version="1.0" encoding="utf-8"?>
<sst xmlns="http://schemas.openxmlformats.org/spreadsheetml/2006/main" count="421" uniqueCount="102">
  <si>
    <t>WRH1UM</t>
  </si>
  <si>
    <t>IG6CAA</t>
  </si>
  <si>
    <t>R3JXF4</t>
  </si>
  <si>
    <t>GSKPC4</t>
  </si>
  <si>
    <t>PI1IAW</t>
  </si>
  <si>
    <t>P9QIVK</t>
  </si>
  <si>
    <t>U2MP9M</t>
  </si>
  <si>
    <t>P4JNAD</t>
  </si>
  <si>
    <t>IIKLCM</t>
  </si>
  <si>
    <t>HU213G</t>
  </si>
  <si>
    <t>AHRCIG</t>
  </si>
  <si>
    <t>CZ0GGC</t>
  </si>
  <si>
    <t>EKA6T3</t>
  </si>
  <si>
    <t>F4UIU9</t>
  </si>
  <si>
    <t>QG7GT1</t>
  </si>
  <si>
    <t>MUL5NR</t>
  </si>
  <si>
    <t>K3439N</t>
  </si>
  <si>
    <t>PAQU77</t>
  </si>
  <si>
    <t>XJY1L7</t>
  </si>
  <si>
    <t>OPGFFP</t>
  </si>
  <si>
    <t>MXI6GT</t>
  </si>
  <si>
    <t>H5BNNF</t>
  </si>
  <si>
    <t>GS66H1</t>
  </si>
  <si>
    <t>DCJP9Z</t>
  </si>
  <si>
    <t>LUNVSZ</t>
  </si>
  <si>
    <t>DN0NLD</t>
  </si>
  <si>
    <t>BJR1LV</t>
  </si>
  <si>
    <t>T1G0OH</t>
  </si>
  <si>
    <t>MQ5Y5T</t>
  </si>
  <si>
    <t>D46U1A</t>
  </si>
  <si>
    <t>DOON76</t>
  </si>
  <si>
    <t>SCETN2</t>
  </si>
  <si>
    <t>LRQO7T</t>
  </si>
  <si>
    <t>CKB0ZV</t>
  </si>
  <si>
    <t>HOG1LP</t>
  </si>
  <si>
    <t>JPAN5M</t>
  </si>
  <si>
    <t>M2WXOO</t>
  </si>
  <si>
    <t>JONX1C</t>
  </si>
  <si>
    <t>B2HOKC</t>
  </si>
  <si>
    <t>AW0NG8</t>
  </si>
  <si>
    <t>TKYAUC</t>
  </si>
  <si>
    <t>Y5ZHI7</t>
  </si>
  <si>
    <t>L0JN03</t>
  </si>
  <si>
    <t>YD4E5Q</t>
  </si>
  <si>
    <t>G2PG3X</t>
  </si>
  <si>
    <t>AHB3BF</t>
  </si>
  <si>
    <t>BD6IKZ</t>
  </si>
  <si>
    <t>CA324N</t>
  </si>
  <si>
    <t>PZL9EO</t>
  </si>
  <si>
    <t>GHEFV6</t>
  </si>
  <si>
    <t>3</t>
  </si>
  <si>
    <t>1</t>
  </si>
  <si>
    <t>2</t>
  </si>
  <si>
    <t>4</t>
  </si>
  <si>
    <t>Neptun ID</t>
  </si>
  <si>
    <t>Year</t>
  </si>
  <si>
    <t>Mid-term group</t>
  </si>
  <si>
    <t>Mid-term_Ex2_score</t>
  </si>
  <si>
    <t>Mid-term_Ex3_score</t>
  </si>
  <si>
    <t>a</t>
  </si>
  <si>
    <t>Mid-term_total</t>
  </si>
  <si>
    <t>c</t>
  </si>
  <si>
    <t>b</t>
  </si>
  <si>
    <t>Wrote_in_the_assigned_session</t>
  </si>
  <si>
    <t>d</t>
  </si>
  <si>
    <t>Mid-term_MC_score</t>
  </si>
  <si>
    <t>Session</t>
  </si>
  <si>
    <t>Contribution_to_the_final_exam_score</t>
  </si>
  <si>
    <t>rb</t>
  </si>
  <si>
    <t>ra</t>
  </si>
  <si>
    <t>Re-take results are in blue color.</t>
  </si>
  <si>
    <t>1st Final exam date</t>
  </si>
  <si>
    <t>Group</t>
  </si>
  <si>
    <t>1st Final exam</t>
  </si>
  <si>
    <t>MC_score</t>
  </si>
  <si>
    <t>Ex2_score</t>
  </si>
  <si>
    <t>Ex3_score</t>
  </si>
  <si>
    <t>Total score</t>
  </si>
  <si>
    <t>Grade</t>
  </si>
  <si>
    <t>2nd Final exam date</t>
  </si>
  <si>
    <t>2018.05.16</t>
  </si>
  <si>
    <t>A</t>
  </si>
  <si>
    <t>Percentage</t>
  </si>
  <si>
    <t>Combined percentage</t>
  </si>
  <si>
    <t>B</t>
  </si>
  <si>
    <t>2018.05.16.</t>
  </si>
  <si>
    <t>Attempt by person:</t>
  </si>
  <si>
    <t>Weight_in_the_final_exam_grade_(the best for the student)</t>
  </si>
  <si>
    <t>2018.05.22</t>
  </si>
  <si>
    <t>2018.05.23</t>
  </si>
  <si>
    <t>2018.05.22.</t>
  </si>
  <si>
    <t>5/</t>
  </si>
  <si>
    <t>4/</t>
  </si>
  <si>
    <t>2018.06.02</t>
  </si>
  <si>
    <t>2018.06.02.</t>
  </si>
  <si>
    <t>2nd attempt on the final exam</t>
  </si>
  <si>
    <t>3rd attempt on the final exam</t>
  </si>
  <si>
    <t>3rd Final exam date</t>
  </si>
  <si>
    <t>3/</t>
  </si>
  <si>
    <t>2//</t>
  </si>
  <si>
    <t>2018.06.13</t>
  </si>
  <si>
    <t>2018.06.19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</si>
</sst>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0" borderId="0" xfId="0" applyBorder="1"/>
    <xf numFmtId="49" fontId="0" fillId="0" borderId="0" xfId="0" applyNumberFormat="1" applyBorder="1"/>
    <xf numFmtId="1" fontId="0" fillId="0" borderId="0" xfId="0" applyNumberFormat="1" applyBorder="1"/>
    <xf numFmtId="0" fontId="1" fillId="0" borderId="0" xfId="0" applyFont="1" applyBorder="1"/>
    <xf numFmtId="0" fontId="2" fillId="0" borderId="0" xfId="0" applyFont="1"/>
    <xf numFmtId="49" fontId="2" fillId="0" borderId="0" xfId="0" applyNumberFormat="1" applyFont="1"/>
    <xf numFmtId="1" fontId="2" fillId="0" borderId="0" xfId="0" applyNumberFormat="1" applyFont="1"/>
    <xf numFmtId="0" fontId="0" fillId="0" borderId="1" xfId="0" applyBorder="1"/>
    <xf numFmtId="49" fontId="0" fillId="0" borderId="1" xfId="0" applyNumberFormat="1" applyBorder="1"/>
    <xf numFmtId="9" fontId="1" fillId="0" borderId="0" xfId="0" applyNumberFormat="1" applyFont="1"/>
    <xf numFmtId="9" fontId="0" fillId="0" borderId="0" xfId="0" applyNumberFormat="1"/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49" fontId="0" fillId="0" borderId="0" xfId="0" applyNumberFormat="1" applyFont="1" applyBorder="1"/>
    <xf numFmtId="164" fontId="0" fillId="0" borderId="0" xfId="0" applyNumberFormat="1" applyFont="1" applyBorder="1"/>
    <xf numFmtId="14" fontId="0" fillId="0" borderId="1" xfId="0" applyNumberFormat="1" applyBorder="1"/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right"/>
    </xf>
    <xf numFmtId="0" fontId="3" fillId="0" borderId="1" xfId="0" applyFont="1" applyBorder="1" applyAlignment="1"/>
    <xf numFmtId="0" fontId="0" fillId="0" borderId="0" xfId="0" applyAlignment="1"/>
    <xf numFmtId="0" fontId="0" fillId="0" borderId="2" xfId="0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I30" sqref="I30"/>
    </sheetView>
  </sheetViews>
  <sheetFormatPr defaultRowHeight="15" x14ac:dyDescent="0.25"/>
  <cols>
    <col min="1" max="1" width="34.7109375" customWidth="1"/>
    <col min="2" max="2" width="10" style="3" bestFit="1" customWidth="1"/>
    <col min="3" max="3" width="9.140625" hidden="1" customWidth="1"/>
    <col min="4" max="4" width="15.140625" bestFit="1" customWidth="1"/>
    <col min="5" max="5" width="7.7109375" style="2" bestFit="1" customWidth="1"/>
    <col min="6" max="6" width="19.28515625" bestFit="1" customWidth="1"/>
    <col min="7" max="8" width="19.42578125" bestFit="1" customWidth="1"/>
    <col min="9" max="9" width="14.7109375" style="3" bestFit="1" customWidth="1"/>
    <col min="10" max="10" width="29.7109375" customWidth="1"/>
    <col min="11" max="11" width="9.140625" customWidth="1"/>
    <col min="12" max="12" width="30.28515625" bestFit="1" customWidth="1"/>
  </cols>
  <sheetData>
    <row r="1" spans="1:12" x14ac:dyDescent="0.25">
      <c r="A1" s="8" t="s">
        <v>70</v>
      </c>
    </row>
    <row r="2" spans="1:12" x14ac:dyDescent="0.25">
      <c r="B2" s="3" t="s">
        <v>54</v>
      </c>
      <c r="C2" t="s">
        <v>55</v>
      </c>
      <c r="D2" t="s">
        <v>56</v>
      </c>
      <c r="E2" s="2" t="s">
        <v>66</v>
      </c>
      <c r="F2" t="s">
        <v>65</v>
      </c>
      <c r="G2" t="s">
        <v>57</v>
      </c>
      <c r="H2" t="s">
        <v>58</v>
      </c>
      <c r="I2" s="3" t="s">
        <v>60</v>
      </c>
      <c r="J2" t="s">
        <v>67</v>
      </c>
      <c r="L2" t="s">
        <v>63</v>
      </c>
    </row>
    <row r="3" spans="1:12" x14ac:dyDescent="0.25">
      <c r="B3" s="3" t="s">
        <v>0</v>
      </c>
      <c r="C3" s="1" t="s">
        <v>50</v>
      </c>
      <c r="D3" s="1" t="s">
        <v>59</v>
      </c>
      <c r="E3" s="2">
        <v>0</v>
      </c>
      <c r="F3">
        <v>12</v>
      </c>
      <c r="G3">
        <v>30</v>
      </c>
      <c r="H3">
        <v>18</v>
      </c>
      <c r="I3" s="3">
        <f t="shared" ref="I3:I34" si="0">IF(D3="","",SUM(F3:H3))</f>
        <v>60</v>
      </c>
      <c r="J3">
        <f t="shared" ref="J3:J34" si="1">IF(D3="","",0.3*I3)</f>
        <v>18</v>
      </c>
      <c r="L3">
        <f t="shared" ref="L3:L27" si="2">IF(E3="","",IF(E3=0,1,0))</f>
        <v>1</v>
      </c>
    </row>
    <row r="4" spans="1:12" x14ac:dyDescent="0.25">
      <c r="B4" s="3" t="s">
        <v>1</v>
      </c>
      <c r="C4" s="1" t="s">
        <v>52</v>
      </c>
      <c r="D4" s="9" t="s">
        <v>69</v>
      </c>
      <c r="E4" s="10"/>
      <c r="F4" s="8">
        <v>8</v>
      </c>
      <c r="G4" s="8">
        <v>0</v>
      </c>
      <c r="H4" s="8">
        <v>0</v>
      </c>
      <c r="I4" s="3">
        <f t="shared" si="0"/>
        <v>8</v>
      </c>
      <c r="J4" s="8">
        <f t="shared" si="1"/>
        <v>2.4</v>
      </c>
      <c r="L4" t="str">
        <f t="shared" si="2"/>
        <v/>
      </c>
    </row>
    <row r="5" spans="1:12" x14ac:dyDescent="0.25">
      <c r="B5" s="3" t="s">
        <v>2</v>
      </c>
      <c r="C5" s="1" t="s">
        <v>50</v>
      </c>
      <c r="D5" s="9" t="s">
        <v>68</v>
      </c>
      <c r="E5" s="10"/>
      <c r="F5" s="8">
        <v>14</v>
      </c>
      <c r="G5" s="8">
        <v>10</v>
      </c>
      <c r="H5" s="8">
        <v>15</v>
      </c>
      <c r="I5" s="3">
        <f t="shared" si="0"/>
        <v>39</v>
      </c>
      <c r="J5" s="8">
        <f t="shared" si="1"/>
        <v>11.7</v>
      </c>
      <c r="L5" t="str">
        <f t="shared" si="2"/>
        <v/>
      </c>
    </row>
    <row r="6" spans="1:12" x14ac:dyDescent="0.25">
      <c r="B6" s="3" t="s">
        <v>3</v>
      </c>
      <c r="C6" s="1" t="s">
        <v>50</v>
      </c>
      <c r="D6" s="1" t="s">
        <v>59</v>
      </c>
      <c r="E6" s="2">
        <v>0</v>
      </c>
      <c r="F6">
        <v>14</v>
      </c>
      <c r="G6">
        <v>22</v>
      </c>
      <c r="H6">
        <v>29</v>
      </c>
      <c r="I6" s="3">
        <f t="shared" si="0"/>
        <v>65</v>
      </c>
      <c r="J6">
        <f t="shared" si="1"/>
        <v>19.5</v>
      </c>
      <c r="L6">
        <f t="shared" si="2"/>
        <v>1</v>
      </c>
    </row>
    <row r="7" spans="1:12" x14ac:dyDescent="0.25">
      <c r="B7" s="3" t="s">
        <v>4</v>
      </c>
      <c r="C7" s="1" t="s">
        <v>50</v>
      </c>
      <c r="D7" s="1"/>
      <c r="I7" s="3" t="str">
        <f t="shared" si="0"/>
        <v/>
      </c>
      <c r="J7" t="str">
        <f t="shared" si="1"/>
        <v/>
      </c>
      <c r="L7" t="str">
        <f t="shared" si="2"/>
        <v/>
      </c>
    </row>
    <row r="8" spans="1:12" x14ac:dyDescent="0.25">
      <c r="B8" s="3" t="s">
        <v>5</v>
      </c>
      <c r="C8" s="1" t="s">
        <v>50</v>
      </c>
      <c r="D8" s="1" t="s">
        <v>61</v>
      </c>
      <c r="E8" s="2">
        <v>0</v>
      </c>
      <c r="F8">
        <v>22</v>
      </c>
      <c r="G8">
        <v>29</v>
      </c>
      <c r="H8">
        <v>39</v>
      </c>
      <c r="I8" s="3">
        <f t="shared" si="0"/>
        <v>90</v>
      </c>
      <c r="J8">
        <f t="shared" si="1"/>
        <v>27</v>
      </c>
      <c r="L8">
        <f t="shared" si="2"/>
        <v>1</v>
      </c>
    </row>
    <row r="9" spans="1:12" x14ac:dyDescent="0.25">
      <c r="B9" s="3" t="s">
        <v>6</v>
      </c>
      <c r="C9" s="1" t="s">
        <v>50</v>
      </c>
      <c r="D9" s="9" t="s">
        <v>68</v>
      </c>
      <c r="E9" s="10"/>
      <c r="F9" s="8">
        <v>14</v>
      </c>
      <c r="G9" s="8">
        <v>14</v>
      </c>
      <c r="H9" s="8">
        <v>25</v>
      </c>
      <c r="I9" s="3">
        <f t="shared" si="0"/>
        <v>53</v>
      </c>
      <c r="J9" s="8">
        <f t="shared" si="1"/>
        <v>15.899999999999999</v>
      </c>
      <c r="L9" t="str">
        <f t="shared" si="2"/>
        <v/>
      </c>
    </row>
    <row r="10" spans="1:12" x14ac:dyDescent="0.25">
      <c r="B10" s="3" t="s">
        <v>7</v>
      </c>
      <c r="C10" s="1" t="s">
        <v>52</v>
      </c>
      <c r="D10" s="1" t="s">
        <v>61</v>
      </c>
      <c r="E10" s="2">
        <v>0</v>
      </c>
      <c r="F10">
        <v>8</v>
      </c>
      <c r="G10">
        <v>0</v>
      </c>
      <c r="H10">
        <v>0</v>
      </c>
      <c r="I10" s="3">
        <f t="shared" si="0"/>
        <v>8</v>
      </c>
      <c r="J10">
        <f t="shared" si="1"/>
        <v>2.4</v>
      </c>
      <c r="L10">
        <f t="shared" si="2"/>
        <v>1</v>
      </c>
    </row>
    <row r="11" spans="1:12" x14ac:dyDescent="0.25">
      <c r="B11" s="3" t="s">
        <v>8</v>
      </c>
      <c r="C11" s="1" t="s">
        <v>51</v>
      </c>
      <c r="D11" s="1" t="s">
        <v>61</v>
      </c>
      <c r="E11" s="2">
        <v>0</v>
      </c>
      <c r="F11">
        <v>22</v>
      </c>
      <c r="G11">
        <v>30</v>
      </c>
      <c r="H11">
        <v>40</v>
      </c>
      <c r="I11" s="3">
        <f t="shared" si="0"/>
        <v>92</v>
      </c>
      <c r="J11">
        <f t="shared" si="1"/>
        <v>27.599999999999998</v>
      </c>
      <c r="L11">
        <f t="shared" si="2"/>
        <v>1</v>
      </c>
    </row>
    <row r="12" spans="1:12" x14ac:dyDescent="0.25">
      <c r="B12" s="3" t="s">
        <v>9</v>
      </c>
      <c r="C12" s="1" t="s">
        <v>52</v>
      </c>
      <c r="D12" s="9" t="s">
        <v>69</v>
      </c>
      <c r="E12" s="10"/>
      <c r="F12" s="8">
        <v>10</v>
      </c>
      <c r="G12" s="8">
        <v>29</v>
      </c>
      <c r="H12" s="8">
        <v>27</v>
      </c>
      <c r="I12" s="3">
        <f t="shared" si="0"/>
        <v>66</v>
      </c>
      <c r="J12" s="8">
        <f t="shared" si="1"/>
        <v>19.8</v>
      </c>
      <c r="L12" t="str">
        <f t="shared" si="2"/>
        <v/>
      </c>
    </row>
    <row r="13" spans="1:12" x14ac:dyDescent="0.25">
      <c r="B13" s="3" t="s">
        <v>10</v>
      </c>
      <c r="C13" s="1" t="s">
        <v>50</v>
      </c>
      <c r="D13" s="9" t="s">
        <v>68</v>
      </c>
      <c r="E13" s="10"/>
      <c r="F13" s="8">
        <v>16</v>
      </c>
      <c r="G13" s="8">
        <v>19</v>
      </c>
      <c r="H13" s="8">
        <v>19</v>
      </c>
      <c r="I13" s="3">
        <f t="shared" si="0"/>
        <v>54</v>
      </c>
      <c r="J13" s="8">
        <f t="shared" si="1"/>
        <v>16.2</v>
      </c>
      <c r="L13" t="str">
        <f t="shared" si="2"/>
        <v/>
      </c>
    </row>
    <row r="14" spans="1:12" x14ac:dyDescent="0.25">
      <c r="B14" s="3" t="s">
        <v>11</v>
      </c>
      <c r="C14" s="1" t="s">
        <v>50</v>
      </c>
      <c r="D14" s="1" t="s">
        <v>59</v>
      </c>
      <c r="E14" s="2">
        <v>0</v>
      </c>
      <c r="F14">
        <v>16</v>
      </c>
      <c r="G14">
        <v>30</v>
      </c>
      <c r="H14">
        <v>11</v>
      </c>
      <c r="I14" s="3">
        <f t="shared" si="0"/>
        <v>57</v>
      </c>
      <c r="J14">
        <f t="shared" si="1"/>
        <v>17.099999999999998</v>
      </c>
      <c r="L14">
        <f t="shared" si="2"/>
        <v>1</v>
      </c>
    </row>
    <row r="15" spans="1:12" x14ac:dyDescent="0.25">
      <c r="B15" s="3" t="s">
        <v>12</v>
      </c>
      <c r="C15" s="1" t="s">
        <v>53</v>
      </c>
      <c r="D15" s="1" t="s">
        <v>59</v>
      </c>
      <c r="E15" s="2">
        <v>0</v>
      </c>
      <c r="F15">
        <v>6</v>
      </c>
      <c r="G15">
        <v>29</v>
      </c>
      <c r="H15">
        <v>14</v>
      </c>
      <c r="I15" s="3">
        <f t="shared" si="0"/>
        <v>49</v>
      </c>
      <c r="J15">
        <f t="shared" si="1"/>
        <v>14.7</v>
      </c>
      <c r="L15">
        <f t="shared" si="2"/>
        <v>1</v>
      </c>
    </row>
    <row r="16" spans="1:12" x14ac:dyDescent="0.25">
      <c r="B16" s="3" t="s">
        <v>13</v>
      </c>
      <c r="C16" s="1" t="s">
        <v>50</v>
      </c>
      <c r="D16" s="1" t="s">
        <v>59</v>
      </c>
      <c r="E16" s="2">
        <v>0</v>
      </c>
      <c r="F16">
        <v>12</v>
      </c>
      <c r="G16">
        <v>28</v>
      </c>
      <c r="H16">
        <v>20</v>
      </c>
      <c r="I16" s="3">
        <f t="shared" si="0"/>
        <v>60</v>
      </c>
      <c r="J16">
        <f t="shared" si="1"/>
        <v>18</v>
      </c>
      <c r="L16">
        <f t="shared" si="2"/>
        <v>1</v>
      </c>
    </row>
    <row r="17" spans="1:12" x14ac:dyDescent="0.25">
      <c r="B17" s="3" t="s">
        <v>14</v>
      </c>
      <c r="C17" s="1" t="s">
        <v>52</v>
      </c>
      <c r="D17" s="1" t="s">
        <v>59</v>
      </c>
      <c r="E17" s="2">
        <v>0</v>
      </c>
      <c r="F17">
        <v>16</v>
      </c>
      <c r="G17">
        <v>28</v>
      </c>
      <c r="H17">
        <v>39</v>
      </c>
      <c r="I17" s="3">
        <f t="shared" si="0"/>
        <v>83</v>
      </c>
      <c r="J17">
        <f t="shared" si="1"/>
        <v>24.9</v>
      </c>
      <c r="L17">
        <f t="shared" si="2"/>
        <v>1</v>
      </c>
    </row>
    <row r="18" spans="1:12" x14ac:dyDescent="0.25">
      <c r="B18" s="3" t="s">
        <v>15</v>
      </c>
      <c r="C18" s="1" t="s">
        <v>52</v>
      </c>
      <c r="D18" s="9" t="s">
        <v>69</v>
      </c>
      <c r="E18" s="10"/>
      <c r="F18" s="8">
        <v>14</v>
      </c>
      <c r="G18" s="8">
        <v>15</v>
      </c>
      <c r="H18" s="8">
        <v>8</v>
      </c>
      <c r="I18" s="3">
        <f t="shared" si="0"/>
        <v>37</v>
      </c>
      <c r="J18" s="8">
        <f t="shared" si="1"/>
        <v>11.1</v>
      </c>
      <c r="L18" t="str">
        <f t="shared" si="2"/>
        <v/>
      </c>
    </row>
    <row r="19" spans="1:12" x14ac:dyDescent="0.25">
      <c r="B19" s="3" t="s">
        <v>16</v>
      </c>
      <c r="C19" s="1" t="s">
        <v>50</v>
      </c>
      <c r="D19" s="1" t="s">
        <v>61</v>
      </c>
      <c r="E19" s="2">
        <v>0</v>
      </c>
      <c r="F19">
        <v>8</v>
      </c>
      <c r="G19">
        <v>20</v>
      </c>
      <c r="H19">
        <v>21</v>
      </c>
      <c r="I19" s="3">
        <f t="shared" si="0"/>
        <v>49</v>
      </c>
      <c r="J19">
        <f t="shared" si="1"/>
        <v>14.7</v>
      </c>
      <c r="L19">
        <f t="shared" si="2"/>
        <v>1</v>
      </c>
    </row>
    <row r="20" spans="1:12" x14ac:dyDescent="0.25">
      <c r="B20" s="3" t="s">
        <v>17</v>
      </c>
      <c r="C20" s="1" t="s">
        <v>51</v>
      </c>
      <c r="D20" s="1" t="s">
        <v>61</v>
      </c>
      <c r="E20" s="2">
        <v>0</v>
      </c>
      <c r="F20">
        <v>16</v>
      </c>
      <c r="G20">
        <v>30</v>
      </c>
      <c r="H20">
        <v>39</v>
      </c>
      <c r="I20" s="3">
        <f t="shared" si="0"/>
        <v>85</v>
      </c>
      <c r="J20">
        <f t="shared" si="1"/>
        <v>25.5</v>
      </c>
      <c r="L20">
        <f t="shared" si="2"/>
        <v>1</v>
      </c>
    </row>
    <row r="21" spans="1:12" x14ac:dyDescent="0.25">
      <c r="B21" s="3" t="s">
        <v>18</v>
      </c>
      <c r="C21" s="1" t="s">
        <v>52</v>
      </c>
      <c r="D21" s="1" t="s">
        <v>61</v>
      </c>
      <c r="E21" s="2">
        <v>0</v>
      </c>
      <c r="F21">
        <v>18</v>
      </c>
      <c r="G21">
        <v>30</v>
      </c>
      <c r="H21">
        <v>40</v>
      </c>
      <c r="I21" s="3">
        <f t="shared" si="0"/>
        <v>88</v>
      </c>
      <c r="J21">
        <f t="shared" si="1"/>
        <v>26.4</v>
      </c>
      <c r="L21">
        <f t="shared" si="2"/>
        <v>1</v>
      </c>
    </row>
    <row r="22" spans="1:12" x14ac:dyDescent="0.25">
      <c r="B22" s="3" t="s">
        <v>19</v>
      </c>
      <c r="C22" s="1" t="s">
        <v>52</v>
      </c>
      <c r="D22" s="9" t="s">
        <v>68</v>
      </c>
      <c r="E22" s="10"/>
      <c r="F22" s="8">
        <v>6</v>
      </c>
      <c r="G22" s="8">
        <v>0</v>
      </c>
      <c r="H22" s="8">
        <v>0</v>
      </c>
      <c r="I22" s="3">
        <f t="shared" si="0"/>
        <v>6</v>
      </c>
      <c r="J22" s="8">
        <f t="shared" si="1"/>
        <v>1.7999999999999998</v>
      </c>
      <c r="L22" t="str">
        <f t="shared" si="2"/>
        <v/>
      </c>
    </row>
    <row r="23" spans="1:12" x14ac:dyDescent="0.25">
      <c r="B23" s="3" t="s">
        <v>20</v>
      </c>
      <c r="C23" s="1" t="s">
        <v>50</v>
      </c>
      <c r="D23" s="1" t="s">
        <v>62</v>
      </c>
      <c r="E23" s="2">
        <v>1</v>
      </c>
      <c r="F23">
        <v>18</v>
      </c>
      <c r="G23">
        <v>30</v>
      </c>
      <c r="H23">
        <v>35</v>
      </c>
      <c r="I23" s="3">
        <f t="shared" si="0"/>
        <v>83</v>
      </c>
      <c r="J23">
        <f t="shared" si="1"/>
        <v>24.9</v>
      </c>
      <c r="L23">
        <f t="shared" si="2"/>
        <v>0</v>
      </c>
    </row>
    <row r="24" spans="1:12" x14ac:dyDescent="0.25">
      <c r="B24" s="3" t="s">
        <v>21</v>
      </c>
      <c r="C24" s="1" t="s">
        <v>50</v>
      </c>
      <c r="D24" s="1" t="s">
        <v>59</v>
      </c>
      <c r="E24" s="2">
        <v>0</v>
      </c>
      <c r="F24">
        <v>20</v>
      </c>
      <c r="G24">
        <v>30</v>
      </c>
      <c r="H24">
        <v>18</v>
      </c>
      <c r="I24" s="3">
        <f t="shared" si="0"/>
        <v>68</v>
      </c>
      <c r="J24">
        <f t="shared" si="1"/>
        <v>20.399999999999999</v>
      </c>
      <c r="L24">
        <f t="shared" si="2"/>
        <v>1</v>
      </c>
    </row>
    <row r="25" spans="1:12" x14ac:dyDescent="0.25">
      <c r="B25" s="3" t="s">
        <v>22</v>
      </c>
      <c r="C25" s="1" t="s">
        <v>53</v>
      </c>
      <c r="D25" s="1"/>
      <c r="I25" s="3" t="str">
        <f t="shared" si="0"/>
        <v/>
      </c>
      <c r="J25" t="str">
        <f t="shared" si="1"/>
        <v/>
      </c>
      <c r="L25" t="str">
        <f t="shared" si="2"/>
        <v/>
      </c>
    </row>
    <row r="26" spans="1:12" x14ac:dyDescent="0.25">
      <c r="B26" s="3" t="s">
        <v>23</v>
      </c>
      <c r="C26" s="1" t="s">
        <v>50</v>
      </c>
      <c r="D26" s="9" t="s">
        <v>68</v>
      </c>
      <c r="E26" s="10"/>
      <c r="F26" s="8">
        <v>14</v>
      </c>
      <c r="G26" s="8">
        <v>26</v>
      </c>
      <c r="H26" s="8">
        <v>18</v>
      </c>
      <c r="I26" s="3">
        <f t="shared" si="0"/>
        <v>58</v>
      </c>
      <c r="J26" s="8">
        <f t="shared" si="1"/>
        <v>17.399999999999999</v>
      </c>
      <c r="L26" t="str">
        <f t="shared" si="2"/>
        <v/>
      </c>
    </row>
    <row r="27" spans="1:12" s="4" customFormat="1" x14ac:dyDescent="0.25">
      <c r="A27"/>
      <c r="B27" s="3" t="s">
        <v>24</v>
      </c>
      <c r="C27" s="1" t="s">
        <v>50</v>
      </c>
      <c r="D27" s="1" t="s">
        <v>61</v>
      </c>
      <c r="E27" s="2">
        <v>0</v>
      </c>
      <c r="F27">
        <v>14</v>
      </c>
      <c r="G27">
        <v>30</v>
      </c>
      <c r="H27">
        <v>6</v>
      </c>
      <c r="I27" s="3">
        <f t="shared" si="0"/>
        <v>50</v>
      </c>
      <c r="J27">
        <f t="shared" si="1"/>
        <v>15</v>
      </c>
      <c r="K27"/>
      <c r="L27">
        <f t="shared" si="2"/>
        <v>1</v>
      </c>
    </row>
    <row r="28" spans="1:12" s="4" customFormat="1" x14ac:dyDescent="0.25">
      <c r="B28" s="7" t="s">
        <v>25</v>
      </c>
      <c r="C28" s="5" t="s">
        <v>50</v>
      </c>
      <c r="D28" s="5" t="s">
        <v>62</v>
      </c>
      <c r="E28" s="6">
        <v>1</v>
      </c>
      <c r="F28" s="4">
        <v>26</v>
      </c>
      <c r="G28" s="4">
        <v>30</v>
      </c>
      <c r="H28" s="4">
        <v>40</v>
      </c>
      <c r="I28" s="7">
        <f t="shared" si="0"/>
        <v>96</v>
      </c>
      <c r="J28" s="4">
        <f t="shared" si="1"/>
        <v>28.799999999999997</v>
      </c>
      <c r="L28" s="4">
        <f t="shared" ref="L28:L52" si="3">IF(E28="","",IF(E28=1,1,0))</f>
        <v>1</v>
      </c>
    </row>
    <row r="29" spans="1:12" x14ac:dyDescent="0.25">
      <c r="B29" s="3" t="s">
        <v>26</v>
      </c>
      <c r="C29" s="1" t="s">
        <v>50</v>
      </c>
      <c r="D29" s="1" t="s">
        <v>62</v>
      </c>
      <c r="E29" s="2">
        <v>1</v>
      </c>
      <c r="F29">
        <v>20</v>
      </c>
      <c r="G29">
        <v>30</v>
      </c>
      <c r="H29">
        <v>29</v>
      </c>
      <c r="I29" s="3">
        <f t="shared" si="0"/>
        <v>79</v>
      </c>
      <c r="J29">
        <f t="shared" si="1"/>
        <v>23.7</v>
      </c>
      <c r="L29">
        <f t="shared" si="3"/>
        <v>1</v>
      </c>
    </row>
    <row r="30" spans="1:12" x14ac:dyDescent="0.25">
      <c r="B30" s="3" t="s">
        <v>27</v>
      </c>
      <c r="C30" s="1" t="s">
        <v>50</v>
      </c>
      <c r="D30" s="1" t="s">
        <v>64</v>
      </c>
      <c r="E30" s="2">
        <v>1</v>
      </c>
      <c r="F30">
        <v>16</v>
      </c>
      <c r="G30">
        <v>30</v>
      </c>
      <c r="H30">
        <v>40</v>
      </c>
      <c r="I30" s="3">
        <f t="shared" si="0"/>
        <v>86</v>
      </c>
      <c r="J30">
        <f t="shared" si="1"/>
        <v>25.8</v>
      </c>
      <c r="L30">
        <f t="shared" si="3"/>
        <v>1</v>
      </c>
    </row>
    <row r="31" spans="1:12" x14ac:dyDescent="0.25">
      <c r="B31" s="3" t="s">
        <v>28</v>
      </c>
      <c r="C31" s="1" t="s">
        <v>52</v>
      </c>
      <c r="D31" s="1" t="s">
        <v>62</v>
      </c>
      <c r="F31" s="8">
        <v>18</v>
      </c>
      <c r="G31" s="8">
        <v>8</v>
      </c>
      <c r="H31" s="8">
        <v>14</v>
      </c>
      <c r="I31" s="3">
        <f t="shared" si="0"/>
        <v>40</v>
      </c>
      <c r="J31" s="8">
        <f t="shared" si="1"/>
        <v>12</v>
      </c>
      <c r="L31" t="str">
        <f t="shared" si="3"/>
        <v/>
      </c>
    </row>
    <row r="32" spans="1:12" x14ac:dyDescent="0.25">
      <c r="B32" s="3" t="s">
        <v>29</v>
      </c>
      <c r="C32" s="1" t="s">
        <v>50</v>
      </c>
      <c r="D32" s="9" t="s">
        <v>68</v>
      </c>
      <c r="E32" s="10"/>
      <c r="F32" s="8">
        <v>10</v>
      </c>
      <c r="G32" s="8">
        <v>27</v>
      </c>
      <c r="H32" s="8">
        <v>23</v>
      </c>
      <c r="I32" s="3">
        <f t="shared" si="0"/>
        <v>60</v>
      </c>
      <c r="J32" s="8">
        <f t="shared" si="1"/>
        <v>18</v>
      </c>
      <c r="L32" t="str">
        <f t="shared" si="3"/>
        <v/>
      </c>
    </row>
    <row r="33" spans="1:12" x14ac:dyDescent="0.25">
      <c r="B33" s="3" t="s">
        <v>30</v>
      </c>
      <c r="C33" s="1" t="s">
        <v>50</v>
      </c>
      <c r="D33" s="1" t="s">
        <v>62</v>
      </c>
      <c r="E33" s="2">
        <v>1</v>
      </c>
      <c r="F33">
        <v>22</v>
      </c>
      <c r="G33">
        <v>30</v>
      </c>
      <c r="H33">
        <v>32</v>
      </c>
      <c r="I33" s="3">
        <f t="shared" si="0"/>
        <v>84</v>
      </c>
      <c r="J33">
        <f t="shared" si="1"/>
        <v>25.2</v>
      </c>
      <c r="L33">
        <f t="shared" si="3"/>
        <v>1</v>
      </c>
    </row>
    <row r="34" spans="1:12" x14ac:dyDescent="0.25">
      <c r="B34" s="3" t="s">
        <v>31</v>
      </c>
      <c r="C34" s="1" t="s">
        <v>53</v>
      </c>
      <c r="D34" s="1" t="s">
        <v>62</v>
      </c>
      <c r="E34" s="2">
        <v>1</v>
      </c>
      <c r="F34">
        <v>18</v>
      </c>
      <c r="G34">
        <v>16</v>
      </c>
      <c r="H34">
        <v>10</v>
      </c>
      <c r="I34" s="3">
        <f t="shared" si="0"/>
        <v>44</v>
      </c>
      <c r="J34">
        <f t="shared" si="1"/>
        <v>13.2</v>
      </c>
      <c r="L34">
        <f t="shared" si="3"/>
        <v>1</v>
      </c>
    </row>
    <row r="35" spans="1:12" x14ac:dyDescent="0.25">
      <c r="B35" s="3" t="s">
        <v>32</v>
      </c>
      <c r="C35" s="1" t="s">
        <v>50</v>
      </c>
      <c r="D35" s="1" t="s">
        <v>64</v>
      </c>
      <c r="E35" s="2">
        <v>1</v>
      </c>
      <c r="F35">
        <v>14</v>
      </c>
      <c r="G35">
        <v>9</v>
      </c>
      <c r="H35">
        <v>37</v>
      </c>
      <c r="I35" s="3">
        <f t="shared" ref="I35:I52" si="4">IF(D35="","",SUM(F35:H35))</f>
        <v>60</v>
      </c>
      <c r="J35">
        <f t="shared" ref="J35:J52" si="5">IF(D35="","",0.3*I35)</f>
        <v>18</v>
      </c>
      <c r="L35">
        <f t="shared" si="3"/>
        <v>1</v>
      </c>
    </row>
    <row r="36" spans="1:12" x14ac:dyDescent="0.25">
      <c r="B36" s="3" t="s">
        <v>33</v>
      </c>
      <c r="C36" s="1" t="s">
        <v>50</v>
      </c>
      <c r="D36" s="1"/>
      <c r="I36" s="3" t="str">
        <f t="shared" si="4"/>
        <v/>
      </c>
      <c r="J36" t="str">
        <f t="shared" si="5"/>
        <v/>
      </c>
      <c r="L36" t="str">
        <f t="shared" si="3"/>
        <v/>
      </c>
    </row>
    <row r="37" spans="1:12" x14ac:dyDescent="0.25">
      <c r="B37" s="3" t="s">
        <v>34</v>
      </c>
      <c r="C37" s="1" t="s">
        <v>51</v>
      </c>
      <c r="D37" s="9" t="s">
        <v>69</v>
      </c>
      <c r="E37" s="10"/>
      <c r="F37" s="8">
        <v>4</v>
      </c>
      <c r="G37" s="8">
        <v>30</v>
      </c>
      <c r="H37" s="8">
        <v>30</v>
      </c>
      <c r="I37" s="3">
        <f t="shared" si="4"/>
        <v>64</v>
      </c>
      <c r="J37" s="8">
        <f t="shared" si="5"/>
        <v>19.2</v>
      </c>
      <c r="L37" t="str">
        <f t="shared" si="3"/>
        <v/>
      </c>
    </row>
    <row r="38" spans="1:12" x14ac:dyDescent="0.25">
      <c r="A38" s="4"/>
      <c r="B38" s="7" t="s">
        <v>35</v>
      </c>
      <c r="C38" s="5" t="s">
        <v>50</v>
      </c>
      <c r="D38" s="5" t="s">
        <v>64</v>
      </c>
      <c r="E38" s="6">
        <v>1</v>
      </c>
      <c r="F38" s="4">
        <v>30</v>
      </c>
      <c r="G38" s="4">
        <v>30</v>
      </c>
      <c r="H38" s="4">
        <v>40</v>
      </c>
      <c r="I38" s="7">
        <f t="shared" si="4"/>
        <v>100</v>
      </c>
      <c r="J38" s="4">
        <f t="shared" si="5"/>
        <v>30</v>
      </c>
      <c r="K38" s="4"/>
      <c r="L38" s="4">
        <f t="shared" si="3"/>
        <v>1</v>
      </c>
    </row>
    <row r="39" spans="1:12" x14ac:dyDescent="0.25">
      <c r="B39" s="3" t="s">
        <v>36</v>
      </c>
      <c r="C39" s="1" t="s">
        <v>50</v>
      </c>
      <c r="D39" s="1"/>
      <c r="I39" s="3" t="str">
        <f t="shared" si="4"/>
        <v/>
      </c>
      <c r="J39" t="str">
        <f t="shared" si="5"/>
        <v/>
      </c>
      <c r="L39" t="str">
        <f t="shared" si="3"/>
        <v/>
      </c>
    </row>
    <row r="40" spans="1:12" x14ac:dyDescent="0.25">
      <c r="A40" s="4"/>
      <c r="B40" s="7" t="s">
        <v>37</v>
      </c>
      <c r="C40" s="5" t="s">
        <v>50</v>
      </c>
      <c r="D40" s="5" t="s">
        <v>62</v>
      </c>
      <c r="E40" s="6">
        <v>1</v>
      </c>
      <c r="F40" s="4">
        <v>18</v>
      </c>
      <c r="G40" s="4">
        <v>29</v>
      </c>
      <c r="H40" s="4">
        <v>40</v>
      </c>
      <c r="I40" s="7">
        <f t="shared" si="4"/>
        <v>87</v>
      </c>
      <c r="J40" s="4">
        <f t="shared" si="5"/>
        <v>26.099999999999998</v>
      </c>
      <c r="K40" s="4"/>
      <c r="L40" s="4">
        <f t="shared" si="3"/>
        <v>1</v>
      </c>
    </row>
    <row r="41" spans="1:12" x14ac:dyDescent="0.25">
      <c r="B41" s="3" t="s">
        <v>38</v>
      </c>
      <c r="C41" s="1" t="s">
        <v>50</v>
      </c>
      <c r="D41" s="9" t="s">
        <v>69</v>
      </c>
      <c r="E41" s="10"/>
      <c r="F41" s="8">
        <v>18</v>
      </c>
      <c r="G41" s="8">
        <v>29</v>
      </c>
      <c r="H41" s="8">
        <v>40</v>
      </c>
      <c r="I41" s="3">
        <f t="shared" si="4"/>
        <v>87</v>
      </c>
      <c r="J41" s="8">
        <f t="shared" si="5"/>
        <v>26.099999999999998</v>
      </c>
      <c r="L41" t="str">
        <f t="shared" si="3"/>
        <v/>
      </c>
    </row>
    <row r="42" spans="1:12" x14ac:dyDescent="0.25">
      <c r="B42" s="3" t="s">
        <v>39</v>
      </c>
      <c r="C42" s="1" t="s">
        <v>52</v>
      </c>
      <c r="D42" s="1"/>
      <c r="I42" s="3" t="str">
        <f t="shared" si="4"/>
        <v/>
      </c>
      <c r="J42" t="str">
        <f t="shared" si="5"/>
        <v/>
      </c>
      <c r="L42" t="str">
        <f t="shared" si="3"/>
        <v/>
      </c>
    </row>
    <row r="43" spans="1:12" x14ac:dyDescent="0.25">
      <c r="B43" s="3" t="s">
        <v>40</v>
      </c>
      <c r="C43" s="1" t="s">
        <v>50</v>
      </c>
      <c r="D43" s="1" t="s">
        <v>62</v>
      </c>
      <c r="E43" s="2">
        <v>1</v>
      </c>
      <c r="F43">
        <v>8</v>
      </c>
      <c r="G43">
        <v>0</v>
      </c>
      <c r="H43">
        <v>18</v>
      </c>
      <c r="I43" s="3">
        <f t="shared" si="4"/>
        <v>26</v>
      </c>
      <c r="J43">
        <f t="shared" si="5"/>
        <v>7.8</v>
      </c>
      <c r="L43">
        <f t="shared" si="3"/>
        <v>1</v>
      </c>
    </row>
    <row r="44" spans="1:12" x14ac:dyDescent="0.25">
      <c r="B44" s="3" t="s">
        <v>41</v>
      </c>
      <c r="C44" s="1" t="s">
        <v>50</v>
      </c>
      <c r="D44" s="1" t="s">
        <v>64</v>
      </c>
      <c r="E44" s="2">
        <v>1</v>
      </c>
      <c r="F44">
        <v>14</v>
      </c>
      <c r="G44">
        <v>30</v>
      </c>
      <c r="H44">
        <v>40</v>
      </c>
      <c r="I44" s="3">
        <f t="shared" si="4"/>
        <v>84</v>
      </c>
      <c r="J44">
        <f t="shared" si="5"/>
        <v>25.2</v>
      </c>
      <c r="L44">
        <f t="shared" si="3"/>
        <v>1</v>
      </c>
    </row>
    <row r="45" spans="1:12" x14ac:dyDescent="0.25">
      <c r="B45" s="3" t="s">
        <v>42</v>
      </c>
      <c r="C45" s="1" t="s">
        <v>50</v>
      </c>
      <c r="D45" s="1" t="s">
        <v>64</v>
      </c>
      <c r="E45" s="2">
        <v>1</v>
      </c>
      <c r="F45">
        <v>20</v>
      </c>
      <c r="G45">
        <v>30</v>
      </c>
      <c r="H45">
        <v>35</v>
      </c>
      <c r="I45" s="3">
        <f t="shared" si="4"/>
        <v>85</v>
      </c>
      <c r="J45">
        <f t="shared" si="5"/>
        <v>25.5</v>
      </c>
      <c r="L45">
        <f t="shared" si="3"/>
        <v>1</v>
      </c>
    </row>
    <row r="46" spans="1:12" x14ac:dyDescent="0.25">
      <c r="B46" s="3" t="s">
        <v>43</v>
      </c>
      <c r="C46" s="1" t="s">
        <v>50</v>
      </c>
      <c r="D46" s="1"/>
      <c r="I46" s="3" t="str">
        <f t="shared" si="4"/>
        <v/>
      </c>
      <c r="J46" t="str">
        <f t="shared" si="5"/>
        <v/>
      </c>
      <c r="L46" t="str">
        <f t="shared" si="3"/>
        <v/>
      </c>
    </row>
    <row r="47" spans="1:12" x14ac:dyDescent="0.25">
      <c r="B47" s="3" t="s">
        <v>44</v>
      </c>
      <c r="C47" s="1" t="s">
        <v>50</v>
      </c>
      <c r="D47" s="1" t="s">
        <v>64</v>
      </c>
      <c r="E47" s="2">
        <v>1</v>
      </c>
      <c r="F47">
        <v>24</v>
      </c>
      <c r="G47">
        <v>30</v>
      </c>
      <c r="H47">
        <v>40</v>
      </c>
      <c r="I47" s="3">
        <f t="shared" si="4"/>
        <v>94</v>
      </c>
      <c r="J47">
        <f t="shared" si="5"/>
        <v>28.2</v>
      </c>
      <c r="L47">
        <f t="shared" si="3"/>
        <v>1</v>
      </c>
    </row>
    <row r="48" spans="1:12" x14ac:dyDescent="0.25">
      <c r="B48" s="3" t="s">
        <v>45</v>
      </c>
      <c r="C48" s="1" t="s">
        <v>50</v>
      </c>
      <c r="D48" s="9" t="s">
        <v>69</v>
      </c>
      <c r="E48" s="10"/>
      <c r="F48" s="8">
        <v>24</v>
      </c>
      <c r="G48" s="8">
        <v>30</v>
      </c>
      <c r="H48" s="8">
        <v>40</v>
      </c>
      <c r="I48" s="3">
        <f t="shared" si="4"/>
        <v>94</v>
      </c>
      <c r="J48" s="8">
        <f t="shared" si="5"/>
        <v>28.2</v>
      </c>
      <c r="L48" t="str">
        <f t="shared" si="3"/>
        <v/>
      </c>
    </row>
    <row r="49" spans="2:12" x14ac:dyDescent="0.25">
      <c r="B49" s="3" t="s">
        <v>46</v>
      </c>
      <c r="C49" s="1" t="s">
        <v>50</v>
      </c>
      <c r="D49" s="1" t="s">
        <v>62</v>
      </c>
      <c r="E49" s="2">
        <v>1</v>
      </c>
      <c r="F49">
        <v>14</v>
      </c>
      <c r="G49">
        <v>29</v>
      </c>
      <c r="H49">
        <v>29</v>
      </c>
      <c r="I49" s="3">
        <f t="shared" si="4"/>
        <v>72</v>
      </c>
      <c r="J49">
        <f t="shared" si="5"/>
        <v>21.599999999999998</v>
      </c>
      <c r="L49">
        <f t="shared" si="3"/>
        <v>1</v>
      </c>
    </row>
    <row r="50" spans="2:12" x14ac:dyDescent="0.25">
      <c r="B50" s="3" t="s">
        <v>47</v>
      </c>
      <c r="C50" s="1" t="s">
        <v>51</v>
      </c>
      <c r="D50" s="9" t="s">
        <v>69</v>
      </c>
      <c r="E50" s="10"/>
      <c r="F50" s="8">
        <v>20</v>
      </c>
      <c r="G50" s="8">
        <v>30</v>
      </c>
      <c r="H50" s="8">
        <v>40</v>
      </c>
      <c r="I50" s="3">
        <f t="shared" si="4"/>
        <v>90</v>
      </c>
      <c r="J50" s="8">
        <f t="shared" si="5"/>
        <v>27</v>
      </c>
      <c r="L50" t="str">
        <f t="shared" si="3"/>
        <v/>
      </c>
    </row>
    <row r="51" spans="2:12" x14ac:dyDescent="0.25">
      <c r="B51" s="3" t="s">
        <v>48</v>
      </c>
      <c r="C51" s="1" t="s">
        <v>52</v>
      </c>
      <c r="D51" s="1" t="s">
        <v>62</v>
      </c>
      <c r="E51" s="2">
        <v>1</v>
      </c>
      <c r="F51">
        <v>18</v>
      </c>
      <c r="G51">
        <v>30</v>
      </c>
      <c r="H51">
        <v>6</v>
      </c>
      <c r="I51" s="3">
        <f t="shared" si="4"/>
        <v>54</v>
      </c>
      <c r="J51">
        <f t="shared" si="5"/>
        <v>16.2</v>
      </c>
      <c r="L51">
        <f t="shared" si="3"/>
        <v>1</v>
      </c>
    </row>
    <row r="52" spans="2:12" x14ac:dyDescent="0.25">
      <c r="B52" s="3" t="s">
        <v>49</v>
      </c>
      <c r="C52" s="1" t="s">
        <v>50</v>
      </c>
      <c r="D52" s="1" t="s">
        <v>64</v>
      </c>
      <c r="E52" s="2">
        <v>1</v>
      </c>
      <c r="F52">
        <v>18</v>
      </c>
      <c r="G52">
        <v>30</v>
      </c>
      <c r="H52">
        <v>25</v>
      </c>
      <c r="I52" s="3">
        <f t="shared" si="4"/>
        <v>73</v>
      </c>
      <c r="J52">
        <f t="shared" si="5"/>
        <v>21.9</v>
      </c>
      <c r="L52">
        <f t="shared" si="3"/>
        <v>1</v>
      </c>
    </row>
  </sheetData>
  <sortState ref="A3:L52">
    <sortCondition ref="A3:A5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tabSelected="1" zoomScale="85" zoomScaleNormal="85" workbookViewId="0">
      <pane xSplit="3" ySplit="2" topLeftCell="I3" activePane="bottomRight" state="frozen"/>
      <selection pane="topRight" activeCell="D1" sqref="D1"/>
      <selection pane="bottomLeft" activeCell="A3" sqref="A3"/>
      <selection pane="bottomRight" activeCell="J10" sqref="J10"/>
    </sheetView>
  </sheetViews>
  <sheetFormatPr defaultRowHeight="15" x14ac:dyDescent="0.25"/>
  <cols>
    <col min="1" max="1" width="18.5703125" bestFit="1" customWidth="1"/>
    <col min="2" max="2" width="10" style="3" bestFit="1" customWidth="1"/>
    <col min="3" max="3" width="9.140625" hidden="1" customWidth="1"/>
    <col min="4" max="4" width="18.28515625" style="11" bestFit="1" customWidth="1"/>
    <col min="5" max="5" width="6.42578125" style="15" bestFit="1" customWidth="1"/>
    <col min="6" max="6" width="9.5703125" style="15" bestFit="1" customWidth="1"/>
    <col min="7" max="8" width="9.7109375" style="15" bestFit="1" customWidth="1"/>
    <col min="9" max="9" width="10.5703125" style="3" bestFit="1" customWidth="1"/>
    <col min="10" max="10" width="10.5703125" style="3" customWidth="1"/>
    <col min="11" max="11" width="36.85546875" bestFit="1" customWidth="1"/>
    <col min="12" max="12" width="20.85546875" bestFit="1" customWidth="1"/>
    <col min="13" max="13" width="6.28515625" style="3" bestFit="1" customWidth="1"/>
    <col min="14" max="14" width="20.140625" style="11" bestFit="1" customWidth="1"/>
    <col min="22" max="22" width="10.28515625" style="11" bestFit="1" customWidth="1"/>
  </cols>
  <sheetData>
    <row r="1" spans="1:29" x14ac:dyDescent="0.25">
      <c r="A1" s="8" t="s">
        <v>86</v>
      </c>
      <c r="D1" s="25" t="s">
        <v>73</v>
      </c>
      <c r="E1" s="26"/>
      <c r="F1" s="26"/>
      <c r="G1" s="26"/>
      <c r="H1" s="26"/>
      <c r="I1" s="26"/>
      <c r="J1" s="26"/>
      <c r="K1" s="26"/>
      <c r="L1" s="26"/>
      <c r="M1" s="27"/>
      <c r="N1" s="25" t="s">
        <v>95</v>
      </c>
      <c r="O1" s="26"/>
      <c r="P1" s="26"/>
      <c r="Q1" s="26"/>
      <c r="R1" s="26"/>
      <c r="S1" s="26"/>
      <c r="T1" s="26"/>
      <c r="U1" s="26"/>
      <c r="V1" s="25" t="s">
        <v>96</v>
      </c>
      <c r="W1" s="26"/>
      <c r="X1" s="26"/>
      <c r="Y1" s="26"/>
      <c r="Z1" s="26"/>
      <c r="AA1" s="26"/>
      <c r="AB1" s="26"/>
      <c r="AC1" s="26"/>
    </row>
    <row r="2" spans="1:29" x14ac:dyDescent="0.25">
      <c r="B2" s="3" t="s">
        <v>54</v>
      </c>
      <c r="C2" t="s">
        <v>55</v>
      </c>
      <c r="D2" s="11" t="s">
        <v>71</v>
      </c>
      <c r="E2" s="15" t="s">
        <v>72</v>
      </c>
      <c r="F2" s="15" t="s">
        <v>74</v>
      </c>
      <c r="G2" s="15" t="s">
        <v>75</v>
      </c>
      <c r="H2" s="15" t="s">
        <v>76</v>
      </c>
      <c r="I2" s="3" t="s">
        <v>77</v>
      </c>
      <c r="J2" s="3" t="s">
        <v>82</v>
      </c>
      <c r="K2" t="s">
        <v>87</v>
      </c>
      <c r="L2" t="s">
        <v>83</v>
      </c>
      <c r="M2" s="3" t="s">
        <v>78</v>
      </c>
      <c r="N2" s="11" t="s">
        <v>79</v>
      </c>
      <c r="O2" t="s">
        <v>72</v>
      </c>
      <c r="P2" t="s">
        <v>74</v>
      </c>
      <c r="Q2" t="s">
        <v>75</v>
      </c>
      <c r="R2" t="s">
        <v>76</v>
      </c>
      <c r="S2" s="3" t="s">
        <v>77</v>
      </c>
      <c r="T2" s="3" t="s">
        <v>82</v>
      </c>
      <c r="U2" t="s">
        <v>78</v>
      </c>
      <c r="V2" s="11" t="s">
        <v>97</v>
      </c>
      <c r="W2" t="s">
        <v>72</v>
      </c>
      <c r="X2" t="s">
        <v>74</v>
      </c>
      <c r="Y2" t="s">
        <v>75</v>
      </c>
      <c r="Z2" t="s">
        <v>76</v>
      </c>
      <c r="AA2" s="3" t="s">
        <v>77</v>
      </c>
      <c r="AB2" s="3" t="s">
        <v>82</v>
      </c>
      <c r="AC2" t="s">
        <v>78</v>
      </c>
    </row>
    <row r="3" spans="1:29" x14ac:dyDescent="0.25">
      <c r="B3" s="3" t="s">
        <v>0</v>
      </c>
      <c r="C3" s="1" t="s">
        <v>50</v>
      </c>
      <c r="D3" s="12" t="s">
        <v>88</v>
      </c>
      <c r="E3" s="16" t="s">
        <v>84</v>
      </c>
      <c r="F3" s="17">
        <v>9</v>
      </c>
      <c r="G3" s="17">
        <v>1</v>
      </c>
      <c r="H3" s="17">
        <v>5</v>
      </c>
      <c r="I3" s="3">
        <f t="shared" ref="I3:I34" si="0">IF(E3="","",SUM(F3:H3))</f>
        <v>15</v>
      </c>
      <c r="J3" s="13">
        <f>IF(I3="","",I3/50)</f>
        <v>0.3</v>
      </c>
      <c r="K3">
        <f>IF(E3="","",IF(J3&lt;('Mid-term'!I3/100),0.7,1))</f>
        <v>0.7</v>
      </c>
      <c r="L3" s="14">
        <f>IF(K3="","",MAX(IF(K3=1,J3,J3*K3+(1-K3)*'Mid-term'!I3/100),J3))</f>
        <v>0.39</v>
      </c>
      <c r="M3" s="3">
        <v>1</v>
      </c>
      <c r="N3" s="20">
        <v>43253</v>
      </c>
      <c r="O3" t="s">
        <v>81</v>
      </c>
      <c r="P3">
        <v>11</v>
      </c>
      <c r="Q3">
        <v>16.75</v>
      </c>
      <c r="R3">
        <v>18</v>
      </c>
      <c r="S3" s="3">
        <f t="shared" ref="S3" si="1">IF(O3="","",SUM(P3:R3))</f>
        <v>45.75</v>
      </c>
      <c r="T3" s="13">
        <f>IF(S3="","",S3/50)</f>
        <v>0.91500000000000004</v>
      </c>
      <c r="U3">
        <v>5</v>
      </c>
      <c r="AA3" s="3" t="str">
        <f t="shared" ref="AA3" si="2">IF(W3="","",SUM(X3:Z3))</f>
        <v/>
      </c>
      <c r="AB3" s="13" t="str">
        <f>IF(AA3="","",AA3/50)</f>
        <v/>
      </c>
    </row>
    <row r="4" spans="1:29" x14ac:dyDescent="0.25">
      <c r="B4" s="3" t="s">
        <v>1</v>
      </c>
      <c r="C4" s="1" t="s">
        <v>52</v>
      </c>
      <c r="D4" s="12" t="s">
        <v>89</v>
      </c>
      <c r="E4" s="16" t="s">
        <v>81</v>
      </c>
      <c r="F4" s="17">
        <v>7</v>
      </c>
      <c r="G4" s="17">
        <v>0</v>
      </c>
      <c r="H4" s="17">
        <v>0</v>
      </c>
      <c r="I4" s="3">
        <f t="shared" si="0"/>
        <v>7</v>
      </c>
      <c r="J4" s="13">
        <f t="shared" ref="J4:J52" si="3">IF(I4="","",I4/50)</f>
        <v>0.14000000000000001</v>
      </c>
      <c r="K4">
        <f>IF(E4="","",IF(J4&lt;('Mid-term'!I4/100),0.7,1))</f>
        <v>1</v>
      </c>
      <c r="L4" s="14">
        <f>IF(K4="","",MAX(IF(K4=1,J4,J4*K4+(1-K4)*'Mid-term'!I4/100),J4))</f>
        <v>0.14000000000000001</v>
      </c>
      <c r="M4" s="3">
        <v>1</v>
      </c>
      <c r="N4" s="20">
        <v>43270</v>
      </c>
      <c r="O4" t="s">
        <v>81</v>
      </c>
      <c r="P4">
        <v>2</v>
      </c>
      <c r="Q4">
        <v>0</v>
      </c>
      <c r="R4">
        <v>0</v>
      </c>
      <c r="S4" s="3">
        <f t="shared" ref="S4:S52" si="4">IF(O4="","",SUM(P4:R4))</f>
        <v>2</v>
      </c>
      <c r="T4" s="13">
        <f t="shared" ref="T4:T52" si="5">IF(S4="","",S4/50)</f>
        <v>0.04</v>
      </c>
      <c r="U4">
        <v>1</v>
      </c>
      <c r="AA4" s="3" t="str">
        <f t="shared" ref="AA4:AA52" si="6">IF(W4="","",SUM(X4:Z4))</f>
        <v/>
      </c>
      <c r="AB4" s="13" t="str">
        <f t="shared" ref="AB4:AB52" si="7">IF(AA4="","",AA4/50)</f>
        <v/>
      </c>
    </row>
    <row r="5" spans="1:29" x14ac:dyDescent="0.25">
      <c r="B5" s="3" t="s">
        <v>2</v>
      </c>
      <c r="C5" s="1" t="s">
        <v>50</v>
      </c>
      <c r="D5" s="12" t="s">
        <v>93</v>
      </c>
      <c r="E5" s="16" t="s">
        <v>81</v>
      </c>
      <c r="F5" s="17">
        <v>5</v>
      </c>
      <c r="G5" s="17">
        <v>0</v>
      </c>
      <c r="H5" s="17">
        <v>1</v>
      </c>
      <c r="I5" s="3">
        <f t="shared" si="0"/>
        <v>6</v>
      </c>
      <c r="J5" s="13">
        <f t="shared" si="3"/>
        <v>0.12</v>
      </c>
      <c r="K5">
        <f>IF(E5="","",IF(J5&lt;('Mid-term'!I5/100),0.7,1))</f>
        <v>0.7</v>
      </c>
      <c r="L5" s="14">
        <f>IF(K5="","",MAX(IF(K5=1,J5,J5*K5+(1-K5)*'Mid-term'!I5/100),J5))</f>
        <v>0.20100000000000001</v>
      </c>
      <c r="M5" s="3">
        <v>1</v>
      </c>
      <c r="N5" s="20">
        <v>43264</v>
      </c>
      <c r="O5" t="s">
        <v>81</v>
      </c>
      <c r="P5">
        <v>4</v>
      </c>
      <c r="Q5">
        <v>17</v>
      </c>
      <c r="R5">
        <v>4</v>
      </c>
      <c r="S5" s="3">
        <f t="shared" si="4"/>
        <v>25</v>
      </c>
      <c r="T5" s="13">
        <f t="shared" si="5"/>
        <v>0.5</v>
      </c>
      <c r="U5">
        <v>2</v>
      </c>
      <c r="AA5" s="3" t="str">
        <f t="shared" si="6"/>
        <v/>
      </c>
      <c r="AB5" s="13" t="str">
        <f t="shared" si="7"/>
        <v/>
      </c>
    </row>
    <row r="6" spans="1:29" x14ac:dyDescent="0.25">
      <c r="B6" s="3" t="s">
        <v>3</v>
      </c>
      <c r="C6" s="1" t="s">
        <v>50</v>
      </c>
      <c r="D6" s="12" t="s">
        <v>80</v>
      </c>
      <c r="E6" s="16" t="s">
        <v>81</v>
      </c>
      <c r="F6" s="17">
        <v>10</v>
      </c>
      <c r="G6" s="17">
        <v>5</v>
      </c>
      <c r="H6" s="17">
        <v>8</v>
      </c>
      <c r="I6" s="3">
        <f t="shared" si="0"/>
        <v>23</v>
      </c>
      <c r="J6" s="13">
        <f t="shared" si="3"/>
        <v>0.46</v>
      </c>
      <c r="K6">
        <f>IF(E6="","",IF(J6&lt;('Mid-term'!I6/100),0.7,1))</f>
        <v>0.7</v>
      </c>
      <c r="L6" s="14">
        <f>IF(K6="","",MAX(IF(K6=1,J6,J6*K6+(1-K6)*'Mid-term'!I6/100),J6))</f>
        <v>0.51700000000000002</v>
      </c>
      <c r="M6" s="3">
        <v>2</v>
      </c>
      <c r="S6" s="3" t="str">
        <f t="shared" si="4"/>
        <v/>
      </c>
      <c r="T6" s="13" t="str">
        <f t="shared" si="5"/>
        <v/>
      </c>
      <c r="AA6" s="3" t="str">
        <f t="shared" si="6"/>
        <v/>
      </c>
      <c r="AB6" s="13" t="str">
        <f t="shared" si="7"/>
        <v/>
      </c>
    </row>
    <row r="7" spans="1:29" x14ac:dyDescent="0.25">
      <c r="B7" s="3" t="s">
        <v>4</v>
      </c>
      <c r="C7" s="1" t="s">
        <v>50</v>
      </c>
      <c r="D7" s="12" t="s">
        <v>101</v>
      </c>
      <c r="E7" s="16" t="s">
        <v>81</v>
      </c>
      <c r="F7" s="17">
        <v>7</v>
      </c>
      <c r="G7" s="17">
        <v>0</v>
      </c>
      <c r="H7" s="17">
        <v>0</v>
      </c>
      <c r="I7" s="3">
        <f t="shared" si="0"/>
        <v>7</v>
      </c>
      <c r="J7" s="13">
        <f t="shared" si="3"/>
        <v>0.14000000000000001</v>
      </c>
      <c r="K7">
        <v>1</v>
      </c>
      <c r="L7" s="14">
        <f>IF(K7="","",MAX(IF(K7=1,J7,J7*K7+(1-K7)*'Mid-term'!I7/100),J7))</f>
        <v>0.14000000000000001</v>
      </c>
      <c r="M7" s="3">
        <v>1</v>
      </c>
      <c r="S7" s="3" t="str">
        <f t="shared" si="4"/>
        <v/>
      </c>
      <c r="T7" s="13" t="str">
        <f t="shared" si="5"/>
        <v/>
      </c>
      <c r="AA7" s="3" t="str">
        <f t="shared" si="6"/>
        <v/>
      </c>
      <c r="AB7" s="13" t="str">
        <f t="shared" si="7"/>
        <v/>
      </c>
    </row>
    <row r="8" spans="1:29" x14ac:dyDescent="0.25">
      <c r="B8" s="3" t="s">
        <v>5</v>
      </c>
      <c r="C8" s="1" t="s">
        <v>50</v>
      </c>
      <c r="D8" s="12" t="s">
        <v>93</v>
      </c>
      <c r="E8" s="16" t="s">
        <v>81</v>
      </c>
      <c r="F8" s="17">
        <v>9</v>
      </c>
      <c r="G8" s="17">
        <v>2</v>
      </c>
      <c r="H8" s="17">
        <v>18</v>
      </c>
      <c r="I8" s="3">
        <f t="shared" si="0"/>
        <v>29</v>
      </c>
      <c r="J8" s="13">
        <f t="shared" si="3"/>
        <v>0.57999999999999996</v>
      </c>
      <c r="K8">
        <f>IF(E8="","",IF(J8&lt;('Mid-term'!I8/100),0.7,1))</f>
        <v>0.7</v>
      </c>
      <c r="L8" s="14">
        <f>IF(K8="","",MAX(IF(K8=1,J8,J8*K8+(1-K8)*'Mid-term'!I8/100),J8))</f>
        <v>0.67599999999999993</v>
      </c>
      <c r="M8" s="3">
        <v>3</v>
      </c>
      <c r="S8" s="3" t="str">
        <f t="shared" si="4"/>
        <v/>
      </c>
      <c r="T8" s="13" t="str">
        <f t="shared" si="5"/>
        <v/>
      </c>
      <c r="AA8" s="3" t="str">
        <f t="shared" si="6"/>
        <v/>
      </c>
      <c r="AB8" s="13" t="str">
        <f t="shared" si="7"/>
        <v/>
      </c>
    </row>
    <row r="9" spans="1:29" x14ac:dyDescent="0.25">
      <c r="B9" s="3" t="s">
        <v>6</v>
      </c>
      <c r="C9" s="1" t="s">
        <v>50</v>
      </c>
      <c r="D9" s="12" t="s">
        <v>93</v>
      </c>
      <c r="E9" s="16" t="s">
        <v>84</v>
      </c>
      <c r="F9" s="17">
        <v>5</v>
      </c>
      <c r="G9" s="17">
        <v>0</v>
      </c>
      <c r="H9" s="17">
        <v>0</v>
      </c>
      <c r="I9" s="3">
        <f t="shared" si="0"/>
        <v>5</v>
      </c>
      <c r="J9" s="13">
        <f t="shared" si="3"/>
        <v>0.1</v>
      </c>
      <c r="K9">
        <f>IF(E9="","",IF(J9&lt;('Mid-term'!I9/100),0.7,1))</f>
        <v>0.7</v>
      </c>
      <c r="L9" s="14">
        <f>IF(K9="","",MAX(IF(K9=1,J9,J9*K9+(1-K9)*'Mid-term'!I9/100),J9))</f>
        <v>0.22900000000000004</v>
      </c>
      <c r="M9" s="3">
        <v>1</v>
      </c>
      <c r="N9" s="20">
        <v>43265</v>
      </c>
      <c r="O9" t="s">
        <v>81</v>
      </c>
      <c r="P9">
        <v>4</v>
      </c>
      <c r="Q9">
        <v>5.5</v>
      </c>
      <c r="R9">
        <v>0</v>
      </c>
      <c r="S9" s="3">
        <f t="shared" si="4"/>
        <v>9.5</v>
      </c>
      <c r="T9" s="13">
        <f t="shared" si="5"/>
        <v>0.19</v>
      </c>
      <c r="U9">
        <v>1</v>
      </c>
      <c r="AA9" s="3" t="str">
        <f t="shared" si="6"/>
        <v/>
      </c>
      <c r="AB9" s="13" t="str">
        <f t="shared" si="7"/>
        <v/>
      </c>
    </row>
    <row r="10" spans="1:29" x14ac:dyDescent="0.25">
      <c r="B10" s="3" t="s">
        <v>7</v>
      </c>
      <c r="C10" s="1" t="s">
        <v>52</v>
      </c>
      <c r="D10" s="12" t="s">
        <v>88</v>
      </c>
      <c r="E10" s="16" t="s">
        <v>81</v>
      </c>
      <c r="F10" s="17">
        <v>6</v>
      </c>
      <c r="G10" s="17">
        <v>3.5</v>
      </c>
      <c r="H10" s="17">
        <v>0</v>
      </c>
      <c r="I10" s="3">
        <f t="shared" si="0"/>
        <v>9.5</v>
      </c>
      <c r="J10" s="13">
        <f t="shared" si="3"/>
        <v>0.19</v>
      </c>
      <c r="K10">
        <f>IF(E10="","",IF(J10&lt;('Mid-term'!I10/100),0.7,1))</f>
        <v>1</v>
      </c>
      <c r="L10" s="14">
        <f>IF(K10="","",MAX(IF(K10=1,J10,J10*K10+(1-K10)*'Mid-term'!I10/100),J10))</f>
        <v>0.19</v>
      </c>
      <c r="M10" s="3">
        <v>1</v>
      </c>
      <c r="S10" s="3" t="str">
        <f t="shared" si="4"/>
        <v/>
      </c>
      <c r="T10" s="13" t="str">
        <f t="shared" si="5"/>
        <v/>
      </c>
      <c r="AA10" s="3" t="str">
        <f t="shared" si="6"/>
        <v/>
      </c>
      <c r="AB10" s="13" t="str">
        <f t="shared" si="7"/>
        <v/>
      </c>
    </row>
    <row r="11" spans="1:29" x14ac:dyDescent="0.25">
      <c r="B11" s="3" t="s">
        <v>8</v>
      </c>
      <c r="C11" s="1" t="s">
        <v>51</v>
      </c>
      <c r="D11" s="12" t="s">
        <v>80</v>
      </c>
      <c r="E11" s="16" t="s">
        <v>84</v>
      </c>
      <c r="F11" s="17">
        <v>7</v>
      </c>
      <c r="G11" s="17">
        <v>17</v>
      </c>
      <c r="H11" s="17">
        <v>11</v>
      </c>
      <c r="I11" s="3">
        <f t="shared" si="0"/>
        <v>35</v>
      </c>
      <c r="J11" s="13">
        <f t="shared" si="3"/>
        <v>0.7</v>
      </c>
      <c r="K11">
        <f>IF(E11="","",IF(J11&lt;('Mid-term'!I11/100),0.7,1))</f>
        <v>0.7</v>
      </c>
      <c r="L11" s="14">
        <f>IF(K11="","",MAX(IF(K11=1,J11,J11*K11+(1-K11)*'Mid-term'!I11/100),J11))</f>
        <v>0.76600000000000001</v>
      </c>
      <c r="M11" s="3">
        <v>4</v>
      </c>
      <c r="S11" s="3" t="str">
        <f t="shared" si="4"/>
        <v/>
      </c>
      <c r="T11" s="13" t="str">
        <f t="shared" si="5"/>
        <v/>
      </c>
      <c r="AA11" s="3" t="str">
        <f t="shared" si="6"/>
        <v/>
      </c>
      <c r="AB11" s="13" t="str">
        <f t="shared" si="7"/>
        <v/>
      </c>
    </row>
    <row r="12" spans="1:29" x14ac:dyDescent="0.25">
      <c r="B12" s="3" t="s">
        <v>9</v>
      </c>
      <c r="C12" s="1" t="s">
        <v>52</v>
      </c>
      <c r="D12" s="12" t="s">
        <v>80</v>
      </c>
      <c r="E12" s="16" t="s">
        <v>81</v>
      </c>
      <c r="F12" s="17">
        <v>6</v>
      </c>
      <c r="G12" s="17">
        <v>1</v>
      </c>
      <c r="H12" s="17">
        <v>0</v>
      </c>
      <c r="I12" s="3">
        <f t="shared" si="0"/>
        <v>7</v>
      </c>
      <c r="J12" s="13">
        <f t="shared" si="3"/>
        <v>0.14000000000000001</v>
      </c>
      <c r="K12">
        <f>IF(E12="","",IF(J12&lt;('Mid-term'!I12/100),0.7,1))</f>
        <v>0.7</v>
      </c>
      <c r="L12" s="14">
        <f>IF(K12="","",MAX(IF(K12=1,J12,J12*K12+(1-K12)*'Mid-term'!I12/100),J12))</f>
        <v>0.29600000000000004</v>
      </c>
      <c r="M12" s="3">
        <v>1</v>
      </c>
      <c r="N12" s="20">
        <v>43253</v>
      </c>
      <c r="O12" t="s">
        <v>81</v>
      </c>
      <c r="P12">
        <v>5</v>
      </c>
      <c r="Q12">
        <v>12</v>
      </c>
      <c r="R12">
        <v>0</v>
      </c>
      <c r="S12" s="3">
        <f t="shared" si="4"/>
        <v>17</v>
      </c>
      <c r="T12" s="13">
        <f t="shared" si="5"/>
        <v>0.34</v>
      </c>
      <c r="U12">
        <v>1</v>
      </c>
      <c r="V12" s="20">
        <v>43256</v>
      </c>
      <c r="W12" t="s">
        <v>84</v>
      </c>
      <c r="X12">
        <v>6</v>
      </c>
      <c r="Y12">
        <v>10</v>
      </c>
      <c r="Z12">
        <v>15.5</v>
      </c>
      <c r="AA12" s="3">
        <f t="shared" si="6"/>
        <v>31.5</v>
      </c>
      <c r="AB12" s="13">
        <f t="shared" si="7"/>
        <v>0.63</v>
      </c>
      <c r="AC12">
        <v>3</v>
      </c>
    </row>
    <row r="13" spans="1:29" x14ac:dyDescent="0.25">
      <c r="B13" s="3" t="s">
        <v>10</v>
      </c>
      <c r="C13" s="1" t="s">
        <v>50</v>
      </c>
      <c r="D13" s="12" t="s">
        <v>80</v>
      </c>
      <c r="E13" s="16" t="s">
        <v>84</v>
      </c>
      <c r="F13" s="17">
        <v>8</v>
      </c>
      <c r="G13" s="17">
        <v>5.5</v>
      </c>
      <c r="H13" s="17">
        <v>16</v>
      </c>
      <c r="I13" s="3">
        <f t="shared" si="0"/>
        <v>29.5</v>
      </c>
      <c r="J13" s="13">
        <f t="shared" si="3"/>
        <v>0.59</v>
      </c>
      <c r="K13">
        <f>IF(E13="","",IF(J13&lt;('Mid-term'!I13/100),0.7,1))</f>
        <v>1</v>
      </c>
      <c r="L13" s="14">
        <f>IF(K13="","",MAX(IF(K13=1,J13,J13*K13+(1-K13)*'Mid-term'!I13/100),J13))</f>
        <v>0.59</v>
      </c>
      <c r="M13" s="3">
        <v>2</v>
      </c>
      <c r="S13" s="3" t="str">
        <f t="shared" si="4"/>
        <v/>
      </c>
      <c r="T13" s="13" t="str">
        <f t="shared" si="5"/>
        <v/>
      </c>
      <c r="AA13" s="3" t="str">
        <f t="shared" si="6"/>
        <v/>
      </c>
      <c r="AB13" s="13" t="str">
        <f t="shared" si="7"/>
        <v/>
      </c>
    </row>
    <row r="14" spans="1:29" x14ac:dyDescent="0.25">
      <c r="B14" s="3" t="s">
        <v>11</v>
      </c>
      <c r="C14" s="1" t="s">
        <v>50</v>
      </c>
      <c r="D14" s="12" t="s">
        <v>80</v>
      </c>
      <c r="E14" s="16" t="s">
        <v>84</v>
      </c>
      <c r="F14" s="17">
        <v>5</v>
      </c>
      <c r="G14" s="17">
        <v>0</v>
      </c>
      <c r="H14" s="17">
        <v>0</v>
      </c>
      <c r="I14" s="3">
        <f t="shared" si="0"/>
        <v>5</v>
      </c>
      <c r="J14" s="13">
        <f t="shared" si="3"/>
        <v>0.1</v>
      </c>
      <c r="K14">
        <f>IF(E14="","",IF(J14&lt;('Mid-term'!I14/100),0.7,1))</f>
        <v>0.7</v>
      </c>
      <c r="L14" s="14">
        <f>IF(K14="","",MAX(IF(K14=1,J14,J14*K14+(1-K14)*'Mid-term'!I14/100),J14))</f>
        <v>0.24099999999999999</v>
      </c>
      <c r="M14" s="3">
        <v>1</v>
      </c>
      <c r="N14" s="20">
        <v>43256</v>
      </c>
      <c r="O14" t="s">
        <v>84</v>
      </c>
      <c r="P14">
        <v>11</v>
      </c>
      <c r="Q14">
        <v>9.25</v>
      </c>
      <c r="R14">
        <v>0</v>
      </c>
      <c r="S14" s="3">
        <f t="shared" si="4"/>
        <v>20.25</v>
      </c>
      <c r="T14" s="13">
        <f t="shared" si="5"/>
        <v>0.40500000000000003</v>
      </c>
      <c r="U14">
        <v>1</v>
      </c>
      <c r="V14" s="20">
        <v>43264</v>
      </c>
      <c r="W14" t="s">
        <v>81</v>
      </c>
      <c r="X14">
        <v>2</v>
      </c>
      <c r="Y14">
        <v>16.5</v>
      </c>
      <c r="Z14">
        <v>2</v>
      </c>
      <c r="AA14" s="3">
        <f t="shared" si="6"/>
        <v>20.5</v>
      </c>
      <c r="AB14" s="13">
        <f t="shared" si="7"/>
        <v>0.41</v>
      </c>
    </row>
    <row r="15" spans="1:29" x14ac:dyDescent="0.25">
      <c r="B15" s="3" t="s">
        <v>12</v>
      </c>
      <c r="C15" s="1" t="s">
        <v>53</v>
      </c>
      <c r="D15" s="12" t="s">
        <v>85</v>
      </c>
      <c r="E15" s="16" t="s">
        <v>81</v>
      </c>
      <c r="F15" s="17">
        <v>6</v>
      </c>
      <c r="G15" s="17">
        <v>1</v>
      </c>
      <c r="H15" s="17">
        <v>5</v>
      </c>
      <c r="I15" s="3">
        <f t="shared" si="0"/>
        <v>12</v>
      </c>
      <c r="J15" s="13">
        <f t="shared" si="3"/>
        <v>0.24</v>
      </c>
      <c r="K15">
        <f>IF(E15="","",IF(J15&lt;('Mid-term'!I15/100),0.7,1))</f>
        <v>0.7</v>
      </c>
      <c r="L15" s="14">
        <f>IF(K15="","",MAX(IF(K15=1,J15,J15*K15+(1-K15)*'Mid-term'!I15/100),J15))</f>
        <v>0.315</v>
      </c>
      <c r="M15" s="3">
        <v>1</v>
      </c>
      <c r="N15" s="20">
        <v>43242</v>
      </c>
      <c r="O15" t="s">
        <v>81</v>
      </c>
      <c r="P15">
        <v>5</v>
      </c>
      <c r="Q15">
        <v>1</v>
      </c>
      <c r="R15">
        <v>4</v>
      </c>
      <c r="S15" s="3">
        <f t="shared" si="4"/>
        <v>10</v>
      </c>
      <c r="T15" s="13">
        <f t="shared" si="5"/>
        <v>0.2</v>
      </c>
      <c r="U15">
        <v>1</v>
      </c>
      <c r="AA15" s="3" t="str">
        <f t="shared" si="6"/>
        <v/>
      </c>
      <c r="AB15" s="13" t="str">
        <f t="shared" si="7"/>
        <v/>
      </c>
    </row>
    <row r="16" spans="1:29" x14ac:dyDescent="0.25">
      <c r="B16" s="3" t="s">
        <v>13</v>
      </c>
      <c r="C16" s="1" t="s">
        <v>50</v>
      </c>
      <c r="D16" s="12" t="s">
        <v>88</v>
      </c>
      <c r="E16" s="16" t="s">
        <v>81</v>
      </c>
      <c r="F16" s="17">
        <v>9</v>
      </c>
      <c r="G16" s="17">
        <v>16</v>
      </c>
      <c r="H16" s="17">
        <v>16</v>
      </c>
      <c r="I16" s="3">
        <f t="shared" si="0"/>
        <v>41</v>
      </c>
      <c r="J16" s="13">
        <f t="shared" si="3"/>
        <v>0.82</v>
      </c>
      <c r="K16">
        <f>IF(E16="","",IF(J16&lt;('Mid-term'!I16/100),0.7,1))</f>
        <v>1</v>
      </c>
      <c r="L16" s="14">
        <f>IF(K16="","",MAX(IF(K16=1,J16,J16*K16+(1-K16)*'Mid-term'!I16/100),J16))</f>
        <v>0.82</v>
      </c>
      <c r="M16" s="3">
        <v>4</v>
      </c>
      <c r="S16" s="3" t="str">
        <f t="shared" si="4"/>
        <v/>
      </c>
      <c r="T16" s="13" t="str">
        <f t="shared" si="5"/>
        <v/>
      </c>
      <c r="AA16" s="3" t="str">
        <f t="shared" si="6"/>
        <v/>
      </c>
      <c r="AB16" s="13" t="str">
        <f t="shared" si="7"/>
        <v/>
      </c>
    </row>
    <row r="17" spans="1:29" x14ac:dyDescent="0.25">
      <c r="B17" s="3" t="s">
        <v>14</v>
      </c>
      <c r="C17" s="1" t="s">
        <v>52</v>
      </c>
      <c r="D17" s="12" t="s">
        <v>88</v>
      </c>
      <c r="E17" s="16" t="s">
        <v>81</v>
      </c>
      <c r="F17" s="17">
        <v>9</v>
      </c>
      <c r="G17" s="17">
        <v>16</v>
      </c>
      <c r="H17" s="17">
        <v>5</v>
      </c>
      <c r="I17" s="3">
        <f t="shared" si="0"/>
        <v>30</v>
      </c>
      <c r="J17" s="13">
        <f t="shared" si="3"/>
        <v>0.6</v>
      </c>
      <c r="K17">
        <f>IF(E17="","",IF(J17&lt;('Mid-term'!I17/100),0.7,1))</f>
        <v>0.7</v>
      </c>
      <c r="L17" s="14">
        <f>IF(K17="","",MAX(IF(K17=1,J17,J17*K17+(1-K17)*'Mid-term'!I17/100),J17))</f>
        <v>0.66900000000000004</v>
      </c>
      <c r="M17" s="3">
        <v>3</v>
      </c>
      <c r="S17" s="3" t="str">
        <f t="shared" si="4"/>
        <v/>
      </c>
      <c r="T17" s="13" t="str">
        <f t="shared" si="5"/>
        <v/>
      </c>
      <c r="AA17" s="3" t="str">
        <f t="shared" si="6"/>
        <v/>
      </c>
      <c r="AB17" s="13" t="str">
        <f t="shared" si="7"/>
        <v/>
      </c>
    </row>
    <row r="18" spans="1:29" x14ac:dyDescent="0.25">
      <c r="B18" s="3" t="s">
        <v>15</v>
      </c>
      <c r="C18" s="1" t="s">
        <v>52</v>
      </c>
      <c r="D18" s="12" t="s">
        <v>88</v>
      </c>
      <c r="E18" s="16" t="s">
        <v>81</v>
      </c>
      <c r="F18" s="17">
        <v>6</v>
      </c>
      <c r="G18" s="17">
        <v>1</v>
      </c>
      <c r="H18" s="17">
        <v>6</v>
      </c>
      <c r="I18" s="3">
        <f t="shared" si="0"/>
        <v>13</v>
      </c>
      <c r="J18" s="13">
        <f t="shared" si="3"/>
        <v>0.26</v>
      </c>
      <c r="K18">
        <f>IF(E18="","",IF(J18&lt;('Mid-term'!I18/100),0.7,1))</f>
        <v>0.7</v>
      </c>
      <c r="L18" s="14">
        <f>IF(K18="","",MAX(IF(K18=1,J18,J18*K18+(1-K18)*'Mid-term'!I18/100),J18))</f>
        <v>0.29300000000000004</v>
      </c>
      <c r="M18" s="3">
        <v>1</v>
      </c>
      <c r="N18" s="20">
        <v>43256</v>
      </c>
      <c r="O18" t="s">
        <v>84</v>
      </c>
      <c r="P18">
        <v>8</v>
      </c>
      <c r="Q18">
        <v>5</v>
      </c>
      <c r="R18">
        <v>5.5</v>
      </c>
      <c r="S18" s="3">
        <f t="shared" si="4"/>
        <v>18.5</v>
      </c>
      <c r="T18" s="13">
        <f t="shared" si="5"/>
        <v>0.37</v>
      </c>
      <c r="U18">
        <v>1</v>
      </c>
      <c r="AA18" s="3" t="str">
        <f t="shared" si="6"/>
        <v/>
      </c>
      <c r="AB18" s="13" t="str">
        <f t="shared" si="7"/>
        <v/>
      </c>
    </row>
    <row r="19" spans="1:29" x14ac:dyDescent="0.25">
      <c r="B19" s="3" t="s">
        <v>16</v>
      </c>
      <c r="C19" s="1" t="s">
        <v>50</v>
      </c>
      <c r="D19" s="12" t="s">
        <v>100</v>
      </c>
      <c r="E19" s="16" t="s">
        <v>81</v>
      </c>
      <c r="F19" s="17">
        <v>4</v>
      </c>
      <c r="G19" s="17">
        <v>3</v>
      </c>
      <c r="H19" s="17">
        <v>0</v>
      </c>
      <c r="I19" s="3">
        <f t="shared" si="0"/>
        <v>7</v>
      </c>
      <c r="J19" s="13">
        <f t="shared" si="3"/>
        <v>0.14000000000000001</v>
      </c>
      <c r="K19">
        <f>IF(E19="","",IF(J19&lt;('Mid-term'!I19/100),0.7,1))</f>
        <v>0.7</v>
      </c>
      <c r="L19" s="14">
        <f>IF(K19="","",MAX(IF(K19=1,J19,J19*K19+(1-K19)*'Mid-term'!I19/100),J19))</f>
        <v>0.24500000000000002</v>
      </c>
      <c r="M19" s="3">
        <v>1</v>
      </c>
      <c r="N19" s="20">
        <v>43270</v>
      </c>
      <c r="O19" t="s">
        <v>81</v>
      </c>
      <c r="P19">
        <v>2</v>
      </c>
      <c r="Q19">
        <v>4</v>
      </c>
      <c r="R19">
        <v>0</v>
      </c>
      <c r="S19" s="3">
        <f t="shared" si="4"/>
        <v>6</v>
      </c>
      <c r="T19" s="13">
        <f t="shared" si="5"/>
        <v>0.12</v>
      </c>
      <c r="U19">
        <v>1</v>
      </c>
      <c r="AA19" s="3" t="str">
        <f t="shared" si="6"/>
        <v/>
      </c>
      <c r="AB19" s="13" t="str">
        <f t="shared" si="7"/>
        <v/>
      </c>
    </row>
    <row r="20" spans="1:29" x14ac:dyDescent="0.25">
      <c r="B20" s="3" t="s">
        <v>17</v>
      </c>
      <c r="C20" s="1" t="s">
        <v>51</v>
      </c>
      <c r="D20" s="12" t="s">
        <v>80</v>
      </c>
      <c r="E20" s="16" t="s">
        <v>81</v>
      </c>
      <c r="F20" s="17">
        <v>8</v>
      </c>
      <c r="G20" s="17">
        <v>8</v>
      </c>
      <c r="H20" s="17">
        <v>6</v>
      </c>
      <c r="I20" s="3">
        <f t="shared" si="0"/>
        <v>22</v>
      </c>
      <c r="J20" s="13">
        <f t="shared" si="3"/>
        <v>0.44</v>
      </c>
      <c r="K20">
        <f>IF(E20="","",IF(J20&lt;('Mid-term'!I20/100),0.7,1))</f>
        <v>0.7</v>
      </c>
      <c r="L20" s="14">
        <f>IF(K20="","",MAX(IF(K20=1,J20,J20*K20+(1-K20)*'Mid-term'!I20/100),J20))</f>
        <v>0.56300000000000006</v>
      </c>
      <c r="M20" s="3">
        <v>2</v>
      </c>
      <c r="S20" s="3" t="str">
        <f t="shared" si="4"/>
        <v/>
      </c>
      <c r="T20" s="13" t="str">
        <f t="shared" si="5"/>
        <v/>
      </c>
      <c r="AA20" s="3" t="str">
        <f t="shared" si="6"/>
        <v/>
      </c>
      <c r="AB20" s="13" t="str">
        <f t="shared" si="7"/>
        <v/>
      </c>
    </row>
    <row r="21" spans="1:29" x14ac:dyDescent="0.25">
      <c r="B21" s="3" t="s">
        <v>18</v>
      </c>
      <c r="C21" s="1" t="s">
        <v>52</v>
      </c>
      <c r="D21" s="12" t="s">
        <v>80</v>
      </c>
      <c r="E21" s="16" t="s">
        <v>81</v>
      </c>
      <c r="F21" s="17">
        <v>12</v>
      </c>
      <c r="G21" s="17">
        <v>8</v>
      </c>
      <c r="H21" s="17">
        <v>15</v>
      </c>
      <c r="I21" s="3">
        <f t="shared" si="0"/>
        <v>35</v>
      </c>
      <c r="J21" s="13">
        <f t="shared" si="3"/>
        <v>0.7</v>
      </c>
      <c r="K21">
        <f>IF(E21="","",IF(J21&lt;('Mid-term'!I21/100),0.7,1))</f>
        <v>0.7</v>
      </c>
      <c r="L21" s="14">
        <f>IF(K21="","",MAX(IF(K21=1,J21,J21*K21+(1-K21)*'Mid-term'!I21/100),J21))</f>
        <v>0.754</v>
      </c>
      <c r="M21" s="3">
        <v>4</v>
      </c>
      <c r="S21" s="3" t="str">
        <f t="shared" si="4"/>
        <v/>
      </c>
      <c r="T21" s="13" t="str">
        <f t="shared" si="5"/>
        <v/>
      </c>
      <c r="AA21" s="3" t="str">
        <f t="shared" si="6"/>
        <v/>
      </c>
      <c r="AB21" s="13" t="str">
        <f t="shared" si="7"/>
        <v/>
      </c>
    </row>
    <row r="22" spans="1:29" x14ac:dyDescent="0.25">
      <c r="B22" s="3" t="s">
        <v>19</v>
      </c>
      <c r="C22" s="1" t="s">
        <v>52</v>
      </c>
      <c r="D22" s="12" t="s">
        <v>93</v>
      </c>
      <c r="E22" s="16" t="s">
        <v>84</v>
      </c>
      <c r="F22" s="17">
        <v>3</v>
      </c>
      <c r="G22" s="17">
        <v>0</v>
      </c>
      <c r="H22" s="17">
        <v>0</v>
      </c>
      <c r="I22" s="3">
        <f t="shared" si="0"/>
        <v>3</v>
      </c>
      <c r="J22" s="13">
        <f t="shared" si="3"/>
        <v>0.06</v>
      </c>
      <c r="K22">
        <f>IF(E22="","",IF(J22&lt;('Mid-term'!I22/100),0.7,1))</f>
        <v>1</v>
      </c>
      <c r="L22" s="14">
        <f>IF(K22="","",MAX(IF(K22=1,J22,J22*K22+(1-K22)*'Mid-term'!I22/100),J22))</f>
        <v>0.06</v>
      </c>
      <c r="M22" s="3">
        <v>1</v>
      </c>
      <c r="N22" s="20">
        <v>43270</v>
      </c>
      <c r="O22" t="s">
        <v>81</v>
      </c>
      <c r="P22">
        <v>11</v>
      </c>
      <c r="Q22">
        <v>0</v>
      </c>
      <c r="R22">
        <v>0</v>
      </c>
      <c r="S22" s="3">
        <f t="shared" si="4"/>
        <v>11</v>
      </c>
      <c r="T22" s="13">
        <f t="shared" si="5"/>
        <v>0.22</v>
      </c>
      <c r="U22">
        <v>1</v>
      </c>
      <c r="AA22" s="3" t="str">
        <f t="shared" si="6"/>
        <v/>
      </c>
      <c r="AB22" s="13" t="str">
        <f t="shared" si="7"/>
        <v/>
      </c>
    </row>
    <row r="23" spans="1:29" x14ac:dyDescent="0.25">
      <c r="B23" s="3" t="s">
        <v>20</v>
      </c>
      <c r="C23" s="1" t="s">
        <v>50</v>
      </c>
      <c r="D23" s="12" t="s">
        <v>80</v>
      </c>
      <c r="E23" s="16" t="s">
        <v>84</v>
      </c>
      <c r="F23" s="17">
        <v>6</v>
      </c>
      <c r="G23" s="17">
        <v>0</v>
      </c>
      <c r="H23" s="17">
        <v>2</v>
      </c>
      <c r="I23" s="3">
        <f t="shared" si="0"/>
        <v>8</v>
      </c>
      <c r="J23" s="13">
        <f t="shared" si="3"/>
        <v>0.16</v>
      </c>
      <c r="K23">
        <f>IF(E23="","",IF(J23&lt;('Mid-term'!I23/100),0.7,1))</f>
        <v>0.7</v>
      </c>
      <c r="L23" s="14">
        <f>IF(K23="","",MAX(IF(K23=1,J23,J23*K23+(1-K23)*'Mid-term'!I23/100),J23))</f>
        <v>0.36099999999999999</v>
      </c>
      <c r="M23" s="3">
        <v>1</v>
      </c>
      <c r="S23" s="3" t="str">
        <f t="shared" si="4"/>
        <v/>
      </c>
      <c r="T23" s="13" t="str">
        <f t="shared" si="5"/>
        <v/>
      </c>
      <c r="AA23" s="3" t="str">
        <f t="shared" si="6"/>
        <v/>
      </c>
      <c r="AB23" s="13" t="str">
        <f t="shared" si="7"/>
        <v/>
      </c>
    </row>
    <row r="24" spans="1:29" x14ac:dyDescent="0.25">
      <c r="B24" s="3" t="s">
        <v>21</v>
      </c>
      <c r="C24" s="1" t="s">
        <v>50</v>
      </c>
      <c r="D24" s="12" t="s">
        <v>93</v>
      </c>
      <c r="E24" s="16" t="s">
        <v>84</v>
      </c>
      <c r="F24" s="17">
        <v>9</v>
      </c>
      <c r="G24" s="17">
        <v>12</v>
      </c>
      <c r="H24" s="17">
        <v>0</v>
      </c>
      <c r="I24" s="3">
        <f t="shared" si="0"/>
        <v>21</v>
      </c>
      <c r="J24" s="13">
        <f t="shared" si="3"/>
        <v>0.42</v>
      </c>
      <c r="K24">
        <f>IF(E24="","",IF(J24&lt;('Mid-term'!I24/100),0.7,1))</f>
        <v>0.7</v>
      </c>
      <c r="L24" s="14">
        <f>IF(K24="","",MAX(IF(K24=1,J24,J24*K24+(1-K24)*'Mid-term'!I24/100),J24))</f>
        <v>0.498</v>
      </c>
      <c r="M24" s="3">
        <v>2</v>
      </c>
      <c r="N24" s="20">
        <v>43256</v>
      </c>
      <c r="O24" t="s">
        <v>84</v>
      </c>
      <c r="P24">
        <v>9</v>
      </c>
      <c r="Q24">
        <v>10</v>
      </c>
      <c r="R24">
        <v>18</v>
      </c>
      <c r="S24" s="3">
        <f t="shared" si="4"/>
        <v>37</v>
      </c>
      <c r="T24" s="13">
        <f t="shared" si="5"/>
        <v>0.74</v>
      </c>
      <c r="U24" s="24" t="s">
        <v>92</v>
      </c>
      <c r="AA24" s="3" t="str">
        <f t="shared" si="6"/>
        <v/>
      </c>
      <c r="AB24" s="13" t="str">
        <f t="shared" si="7"/>
        <v/>
      </c>
    </row>
    <row r="25" spans="1:29" x14ac:dyDescent="0.25">
      <c r="B25" s="3" t="s">
        <v>22</v>
      </c>
      <c r="C25" s="1" t="s">
        <v>53</v>
      </c>
      <c r="D25" s="12" t="s">
        <v>93</v>
      </c>
      <c r="E25" s="16" t="s">
        <v>81</v>
      </c>
      <c r="F25" s="17">
        <v>6</v>
      </c>
      <c r="G25" s="17">
        <v>2</v>
      </c>
      <c r="H25" s="17">
        <v>1</v>
      </c>
      <c r="I25" s="3">
        <f t="shared" si="0"/>
        <v>9</v>
      </c>
      <c r="J25" s="13">
        <f t="shared" si="3"/>
        <v>0.18</v>
      </c>
      <c r="K25">
        <v>1</v>
      </c>
      <c r="L25" s="14">
        <f>IF(K25="","",MAX(IF(K25=1,J25,J25*K25+(1-K25)*'Mid-term'!I25/100),J25))</f>
        <v>0.18</v>
      </c>
      <c r="M25" s="3">
        <v>1</v>
      </c>
      <c r="N25" s="20">
        <v>43256</v>
      </c>
      <c r="O25" t="s">
        <v>84</v>
      </c>
      <c r="P25">
        <v>8</v>
      </c>
      <c r="Q25">
        <v>7</v>
      </c>
      <c r="R25">
        <v>16</v>
      </c>
      <c r="S25" s="3">
        <f t="shared" si="4"/>
        <v>31</v>
      </c>
      <c r="T25" s="13">
        <f t="shared" si="5"/>
        <v>0.62</v>
      </c>
      <c r="U25" s="24" t="s">
        <v>98</v>
      </c>
      <c r="AA25" s="3" t="str">
        <f t="shared" si="6"/>
        <v/>
      </c>
      <c r="AB25" s="13" t="str">
        <f t="shared" si="7"/>
        <v/>
      </c>
    </row>
    <row r="26" spans="1:29" x14ac:dyDescent="0.25">
      <c r="B26" s="3" t="s">
        <v>23</v>
      </c>
      <c r="C26" s="1" t="s">
        <v>50</v>
      </c>
      <c r="D26" s="12" t="s">
        <v>80</v>
      </c>
      <c r="E26" s="16" t="s">
        <v>84</v>
      </c>
      <c r="F26" s="17">
        <v>2</v>
      </c>
      <c r="G26" s="17">
        <v>3</v>
      </c>
      <c r="H26" s="17">
        <v>0</v>
      </c>
      <c r="I26" s="3">
        <f t="shared" si="0"/>
        <v>5</v>
      </c>
      <c r="J26" s="13">
        <f t="shared" si="3"/>
        <v>0.1</v>
      </c>
      <c r="K26">
        <f>IF(E26="","",IF(J26&lt;('Mid-term'!I26/100),0.7,1))</f>
        <v>0.7</v>
      </c>
      <c r="L26" s="14">
        <f>IF(K26="","",MAX(IF(K26=1,J26,J26*K26+(1-K26)*'Mid-term'!I26/100),J26))</f>
        <v>0.24399999999999999</v>
      </c>
      <c r="M26" s="3">
        <v>1</v>
      </c>
      <c r="N26" s="20">
        <v>43253</v>
      </c>
      <c r="O26" t="s">
        <v>84</v>
      </c>
      <c r="P26">
        <v>5</v>
      </c>
      <c r="Q26">
        <v>0</v>
      </c>
      <c r="R26">
        <v>0</v>
      </c>
      <c r="S26" s="3">
        <f t="shared" si="4"/>
        <v>5</v>
      </c>
      <c r="T26" s="13">
        <f t="shared" si="5"/>
        <v>0.1</v>
      </c>
      <c r="U26">
        <v>1</v>
      </c>
      <c r="V26" s="20">
        <v>43264</v>
      </c>
      <c r="W26" t="s">
        <v>81</v>
      </c>
      <c r="X26">
        <v>3</v>
      </c>
      <c r="Y26">
        <v>16</v>
      </c>
      <c r="Z26">
        <v>0</v>
      </c>
      <c r="AA26" s="3">
        <f t="shared" si="6"/>
        <v>19</v>
      </c>
      <c r="AB26" s="13">
        <f t="shared" si="7"/>
        <v>0.38</v>
      </c>
      <c r="AC26">
        <v>1</v>
      </c>
    </row>
    <row r="27" spans="1:29" s="4" customFormat="1" x14ac:dyDescent="0.25">
      <c r="A27"/>
      <c r="B27" s="3" t="s">
        <v>24</v>
      </c>
      <c r="C27" s="1" t="s">
        <v>50</v>
      </c>
      <c r="D27" s="12" t="s">
        <v>80</v>
      </c>
      <c r="E27" s="16" t="s">
        <v>81</v>
      </c>
      <c r="F27" s="17">
        <v>4</v>
      </c>
      <c r="G27" s="17">
        <v>1.5</v>
      </c>
      <c r="H27" s="17">
        <v>2</v>
      </c>
      <c r="I27" s="3">
        <f t="shared" si="0"/>
        <v>7.5</v>
      </c>
      <c r="J27" s="13">
        <f t="shared" si="3"/>
        <v>0.15</v>
      </c>
      <c r="K27">
        <f>IF(E27="","",IF(J27&lt;('Mid-term'!I27/100),0.7,1))</f>
        <v>0.7</v>
      </c>
      <c r="L27" s="14">
        <f>IF(K27="","",MAX(IF(K27=1,J27,J27*K27+(1-K27)*'Mid-term'!I27/100),J27))</f>
        <v>0.255</v>
      </c>
      <c r="M27" s="3">
        <v>1</v>
      </c>
      <c r="N27" s="20">
        <v>43253</v>
      </c>
      <c r="O27" t="s">
        <v>84</v>
      </c>
      <c r="P27">
        <v>4</v>
      </c>
      <c r="Q27">
        <v>4</v>
      </c>
      <c r="R27">
        <v>2</v>
      </c>
      <c r="S27" s="3">
        <f t="shared" si="4"/>
        <v>10</v>
      </c>
      <c r="T27" s="13">
        <f t="shared" si="5"/>
        <v>0.2</v>
      </c>
      <c r="U27">
        <v>1</v>
      </c>
      <c r="V27" s="20">
        <v>43256</v>
      </c>
      <c r="W27" s="4" t="s">
        <v>84</v>
      </c>
      <c r="X27" s="4">
        <v>9</v>
      </c>
      <c r="Y27" s="23">
        <v>5</v>
      </c>
      <c r="Z27" s="23">
        <v>18</v>
      </c>
      <c r="AA27" s="3">
        <f t="shared" si="6"/>
        <v>32</v>
      </c>
      <c r="AB27" s="13">
        <f t="shared" si="7"/>
        <v>0.64</v>
      </c>
      <c r="AC27" s="23">
        <v>3</v>
      </c>
    </row>
    <row r="28" spans="1:29" s="4" customFormat="1" x14ac:dyDescent="0.25">
      <c r="B28" s="7" t="s">
        <v>25</v>
      </c>
      <c r="C28" s="5" t="s">
        <v>50</v>
      </c>
      <c r="D28" s="12" t="s">
        <v>80</v>
      </c>
      <c r="E28" s="18" t="s">
        <v>84</v>
      </c>
      <c r="F28" s="19">
        <v>14</v>
      </c>
      <c r="G28" s="19">
        <v>8</v>
      </c>
      <c r="H28" s="19">
        <v>13</v>
      </c>
      <c r="I28" s="7">
        <f t="shared" si="0"/>
        <v>35</v>
      </c>
      <c r="J28" s="13">
        <f t="shared" si="3"/>
        <v>0.7</v>
      </c>
      <c r="K28">
        <f>IF(E28="","",IF(J28&lt;('Mid-term'!I28/100),0.7,1))</f>
        <v>0.7</v>
      </c>
      <c r="L28" s="14">
        <f>IF(K28="","",MAX(IF(K28=1,J28,J28*K28+(1-K28)*'Mid-term'!I28/100),J28))</f>
        <v>0.77800000000000002</v>
      </c>
      <c r="M28" s="7">
        <v>4</v>
      </c>
      <c r="N28" s="11"/>
      <c r="O28"/>
      <c r="P28"/>
      <c r="Q28"/>
      <c r="R28"/>
      <c r="S28" s="3" t="str">
        <f t="shared" si="4"/>
        <v/>
      </c>
      <c r="T28" s="13" t="str">
        <f t="shared" si="5"/>
        <v/>
      </c>
      <c r="U28"/>
      <c r="V28" s="11"/>
      <c r="AA28" s="3" t="str">
        <f t="shared" si="6"/>
        <v/>
      </c>
      <c r="AB28" s="13" t="str">
        <f t="shared" si="7"/>
        <v/>
      </c>
    </row>
    <row r="29" spans="1:29" x14ac:dyDescent="0.25">
      <c r="B29" s="3" t="s">
        <v>26</v>
      </c>
      <c r="C29" s="1" t="s">
        <v>50</v>
      </c>
      <c r="D29" s="12" t="s">
        <v>80</v>
      </c>
      <c r="E29" s="16" t="s">
        <v>84</v>
      </c>
      <c r="F29" s="17">
        <v>5</v>
      </c>
      <c r="G29" s="17">
        <v>7</v>
      </c>
      <c r="H29" s="17">
        <v>18</v>
      </c>
      <c r="I29" s="3">
        <f t="shared" si="0"/>
        <v>30</v>
      </c>
      <c r="J29" s="13">
        <f t="shared" si="3"/>
        <v>0.6</v>
      </c>
      <c r="K29">
        <f>IF(E29="","",IF(J29&lt;('Mid-term'!I29/100),0.7,1))</f>
        <v>0.7</v>
      </c>
      <c r="L29" s="14">
        <f>IF(K29="","",MAX(IF(K29=1,J29,J29*K29+(1-K29)*'Mid-term'!I29/100),J29))</f>
        <v>0.65700000000000003</v>
      </c>
      <c r="M29" s="3">
        <v>3</v>
      </c>
      <c r="S29" s="3" t="str">
        <f t="shared" si="4"/>
        <v/>
      </c>
      <c r="T29" s="13" t="str">
        <f t="shared" si="5"/>
        <v/>
      </c>
      <c r="AA29" s="3" t="str">
        <f t="shared" si="6"/>
        <v/>
      </c>
      <c r="AB29" s="13" t="str">
        <f t="shared" si="7"/>
        <v/>
      </c>
    </row>
    <row r="30" spans="1:29" x14ac:dyDescent="0.25">
      <c r="B30" s="3" t="s">
        <v>27</v>
      </c>
      <c r="C30" s="1" t="s">
        <v>50</v>
      </c>
      <c r="D30" s="12" t="s">
        <v>100</v>
      </c>
      <c r="E30" s="16" t="s">
        <v>81</v>
      </c>
      <c r="F30" s="17">
        <v>3</v>
      </c>
      <c r="G30" s="17">
        <v>9.25</v>
      </c>
      <c r="H30" s="17">
        <v>0</v>
      </c>
      <c r="I30" s="3">
        <f t="shared" si="0"/>
        <v>12.25</v>
      </c>
      <c r="J30" s="13">
        <f t="shared" si="3"/>
        <v>0.245</v>
      </c>
      <c r="K30">
        <f>IF(E30="","",IF(J30&lt;('Mid-term'!I30/100),0.7,1))</f>
        <v>0.7</v>
      </c>
      <c r="L30" s="14">
        <f>IF(K30="","",MAX(IF(K30=1,J30,J30*K30+(1-K30)*'Mid-term'!I30/100),J30))</f>
        <v>0.42950000000000005</v>
      </c>
      <c r="M30" s="22">
        <v>1</v>
      </c>
      <c r="N30" s="20">
        <v>43270</v>
      </c>
      <c r="O30" t="s">
        <v>81</v>
      </c>
      <c r="P30">
        <v>9</v>
      </c>
      <c r="Q30">
        <v>3</v>
      </c>
      <c r="R30">
        <v>4</v>
      </c>
      <c r="S30" s="3">
        <f t="shared" si="4"/>
        <v>16</v>
      </c>
      <c r="T30" s="13">
        <f t="shared" si="5"/>
        <v>0.32</v>
      </c>
      <c r="U30">
        <v>1</v>
      </c>
      <c r="AA30" s="3" t="str">
        <f t="shared" si="6"/>
        <v/>
      </c>
      <c r="AB30" s="13" t="str">
        <f t="shared" si="7"/>
        <v/>
      </c>
    </row>
    <row r="31" spans="1:29" x14ac:dyDescent="0.25">
      <c r="B31" s="3" t="s">
        <v>28</v>
      </c>
      <c r="C31" s="1" t="s">
        <v>52</v>
      </c>
      <c r="D31" s="12"/>
      <c r="E31" s="16"/>
      <c r="F31" s="17"/>
      <c r="G31" s="17"/>
      <c r="H31" s="17"/>
      <c r="I31" s="3" t="str">
        <f t="shared" si="0"/>
        <v/>
      </c>
      <c r="J31" s="13" t="str">
        <f t="shared" si="3"/>
        <v/>
      </c>
      <c r="K31" t="str">
        <f>IF(E31="","",IF(J31&lt;('Mid-term'!I31/100),0.7,1))</f>
        <v/>
      </c>
      <c r="L31" s="14" t="str">
        <f>IF(K31="","",MAX(IF(K31=1,J31,J31*K31+(1-K31)*'Mid-term'!I31/100),J31))</f>
        <v/>
      </c>
      <c r="S31" s="3" t="str">
        <f t="shared" si="4"/>
        <v/>
      </c>
      <c r="T31" s="13" t="str">
        <f t="shared" si="5"/>
        <v/>
      </c>
      <c r="AA31" s="3" t="str">
        <f t="shared" si="6"/>
        <v/>
      </c>
      <c r="AB31" s="13" t="str">
        <f t="shared" si="7"/>
        <v/>
      </c>
    </row>
    <row r="32" spans="1:29" x14ac:dyDescent="0.25">
      <c r="B32" s="3" t="s">
        <v>29</v>
      </c>
      <c r="C32" s="1" t="s">
        <v>50</v>
      </c>
      <c r="D32" s="12" t="s">
        <v>100</v>
      </c>
      <c r="E32" s="16" t="s">
        <v>81</v>
      </c>
      <c r="F32" s="17">
        <v>4</v>
      </c>
      <c r="G32" s="17">
        <v>17</v>
      </c>
      <c r="H32" s="17">
        <v>4</v>
      </c>
      <c r="I32" s="3">
        <f t="shared" si="0"/>
        <v>25</v>
      </c>
      <c r="J32" s="13">
        <f t="shared" si="3"/>
        <v>0.5</v>
      </c>
      <c r="K32">
        <f>IF(E32="","",IF(J32&lt;('Mid-term'!I32/100),0.7,1))</f>
        <v>0.7</v>
      </c>
      <c r="L32" s="14">
        <f>IF(K32="","",MAX(IF(K32=1,J32,J32*K32+(1-K32)*'Mid-term'!I32/100),J32))</f>
        <v>0.53</v>
      </c>
      <c r="M32" s="3">
        <v>2</v>
      </c>
      <c r="S32" s="3" t="str">
        <f t="shared" si="4"/>
        <v/>
      </c>
      <c r="T32" s="13" t="str">
        <f t="shared" si="5"/>
        <v/>
      </c>
      <c r="AA32" s="3" t="str">
        <f t="shared" si="6"/>
        <v/>
      </c>
      <c r="AB32" s="13" t="str">
        <f t="shared" si="7"/>
        <v/>
      </c>
    </row>
    <row r="33" spans="1:29" x14ac:dyDescent="0.25">
      <c r="B33" s="3" t="s">
        <v>30</v>
      </c>
      <c r="C33" s="1" t="s">
        <v>50</v>
      </c>
      <c r="D33" s="12" t="s">
        <v>93</v>
      </c>
      <c r="E33" s="16" t="s">
        <v>84</v>
      </c>
      <c r="F33" s="17">
        <v>7</v>
      </c>
      <c r="G33" s="17">
        <v>2.5</v>
      </c>
      <c r="H33" s="17">
        <v>0</v>
      </c>
      <c r="I33" s="3">
        <f t="shared" si="0"/>
        <v>9.5</v>
      </c>
      <c r="J33" s="13">
        <f t="shared" si="3"/>
        <v>0.19</v>
      </c>
      <c r="K33">
        <f>IF(E33="","",IF(J33&lt;('Mid-term'!I33/100),0.7,1))</f>
        <v>0.7</v>
      </c>
      <c r="L33" s="14">
        <f>IF(K33="","",MAX(IF(K33=1,J33,J33*K33+(1-K33)*'Mid-term'!I33/100),J33))</f>
        <v>0.38500000000000001</v>
      </c>
      <c r="M33" s="3">
        <v>1</v>
      </c>
      <c r="N33" s="20">
        <v>43256</v>
      </c>
      <c r="O33" t="s">
        <v>84</v>
      </c>
      <c r="P33">
        <v>7</v>
      </c>
      <c r="Q33">
        <v>5</v>
      </c>
      <c r="R33">
        <v>12</v>
      </c>
      <c r="S33" s="3">
        <f t="shared" si="4"/>
        <v>24</v>
      </c>
      <c r="T33" s="13">
        <f t="shared" si="5"/>
        <v>0.48</v>
      </c>
      <c r="U33" s="24" t="s">
        <v>99</v>
      </c>
      <c r="AA33" s="3" t="str">
        <f t="shared" si="6"/>
        <v/>
      </c>
      <c r="AB33" s="13" t="str">
        <f t="shared" si="7"/>
        <v/>
      </c>
    </row>
    <row r="34" spans="1:29" x14ac:dyDescent="0.25">
      <c r="B34" s="3" t="s">
        <v>31</v>
      </c>
      <c r="C34" s="1" t="s">
        <v>53</v>
      </c>
      <c r="D34" s="12" t="s">
        <v>100</v>
      </c>
      <c r="E34" s="16" t="s">
        <v>81</v>
      </c>
      <c r="F34" s="17">
        <v>9</v>
      </c>
      <c r="G34" s="17">
        <v>17</v>
      </c>
      <c r="H34" s="17">
        <v>0</v>
      </c>
      <c r="I34" s="3">
        <f t="shared" si="0"/>
        <v>26</v>
      </c>
      <c r="J34" s="13">
        <f t="shared" si="3"/>
        <v>0.52</v>
      </c>
      <c r="K34">
        <f>IF(E34="","",IF(J34&lt;('Mid-term'!I34/100),0.7,1))</f>
        <v>1</v>
      </c>
      <c r="L34" s="14">
        <f>IF(K34="","",MAX(IF(K34=1,J34,J34*K34+(1-K34)*'Mid-term'!I34/100),J34))</f>
        <v>0.52</v>
      </c>
      <c r="M34" s="3">
        <v>2</v>
      </c>
      <c r="S34" s="3" t="str">
        <f t="shared" si="4"/>
        <v/>
      </c>
      <c r="T34" s="13" t="str">
        <f t="shared" si="5"/>
        <v/>
      </c>
      <c r="AA34" s="3" t="str">
        <f t="shared" si="6"/>
        <v/>
      </c>
      <c r="AB34" s="13" t="str">
        <f t="shared" si="7"/>
        <v/>
      </c>
    </row>
    <row r="35" spans="1:29" x14ac:dyDescent="0.25">
      <c r="B35" s="3" t="s">
        <v>32</v>
      </c>
      <c r="C35" s="1" t="s">
        <v>50</v>
      </c>
      <c r="D35" s="12" t="s">
        <v>88</v>
      </c>
      <c r="E35" s="16" t="s">
        <v>81</v>
      </c>
      <c r="F35" s="17">
        <v>9</v>
      </c>
      <c r="G35" s="17">
        <v>14</v>
      </c>
      <c r="H35" s="17">
        <v>14</v>
      </c>
      <c r="I35" s="3">
        <f t="shared" ref="I35:I52" si="8">IF(E35="","",SUM(F35:H35))</f>
        <v>37</v>
      </c>
      <c r="J35" s="13">
        <f t="shared" si="3"/>
        <v>0.74</v>
      </c>
      <c r="K35">
        <f>IF(E35="","",IF(J35&lt;('Mid-term'!I35/100),0.7,1))</f>
        <v>1</v>
      </c>
      <c r="L35" s="14">
        <f>IF(K35="","",MAX(IF(K35=1,J35,J35*K35+(1-K35)*'Mid-term'!I35/100),J35))</f>
        <v>0.74</v>
      </c>
      <c r="M35" s="22" t="s">
        <v>92</v>
      </c>
      <c r="S35" s="3" t="str">
        <f t="shared" si="4"/>
        <v/>
      </c>
      <c r="T35" s="13" t="str">
        <f t="shared" si="5"/>
        <v/>
      </c>
      <c r="AA35" s="3" t="str">
        <f t="shared" si="6"/>
        <v/>
      </c>
      <c r="AB35" s="13" t="str">
        <f t="shared" si="7"/>
        <v/>
      </c>
    </row>
    <row r="36" spans="1:29" x14ac:dyDescent="0.25">
      <c r="B36" s="3" t="s">
        <v>33</v>
      </c>
      <c r="C36" s="1" t="s">
        <v>50</v>
      </c>
      <c r="D36" s="12"/>
      <c r="E36" s="16"/>
      <c r="F36" s="17"/>
      <c r="G36" s="17"/>
      <c r="H36" s="17"/>
      <c r="I36" s="3" t="str">
        <f t="shared" si="8"/>
        <v/>
      </c>
      <c r="J36" s="13" t="str">
        <f t="shared" si="3"/>
        <v/>
      </c>
      <c r="K36" t="str">
        <f>IF(E36="","",IF(J36&lt;('Mid-term'!I36/100),0.7,1))</f>
        <v/>
      </c>
      <c r="L36" s="14" t="str">
        <f>IF(K36="","",MAX(IF(K36=1,J36,J36*K36+(1-K36)*'Mid-term'!I36/100),J36))</f>
        <v/>
      </c>
      <c r="S36" s="3" t="str">
        <f t="shared" si="4"/>
        <v/>
      </c>
      <c r="T36" s="13" t="str">
        <f t="shared" si="5"/>
        <v/>
      </c>
      <c r="AA36" s="3" t="str">
        <f t="shared" si="6"/>
        <v/>
      </c>
      <c r="AB36" s="13" t="str">
        <f t="shared" si="7"/>
        <v/>
      </c>
    </row>
    <row r="37" spans="1:29" x14ac:dyDescent="0.25">
      <c r="B37" s="3" t="s">
        <v>34</v>
      </c>
      <c r="C37" s="1" t="s">
        <v>51</v>
      </c>
      <c r="D37" s="12" t="s">
        <v>80</v>
      </c>
      <c r="E37" s="16" t="s">
        <v>81</v>
      </c>
      <c r="F37" s="17">
        <v>1</v>
      </c>
      <c r="G37" s="17">
        <v>1</v>
      </c>
      <c r="H37" s="17">
        <v>5</v>
      </c>
      <c r="I37" s="3">
        <f t="shared" si="8"/>
        <v>7</v>
      </c>
      <c r="J37" s="13">
        <f t="shared" si="3"/>
        <v>0.14000000000000001</v>
      </c>
      <c r="K37">
        <f>IF(E37="","",IF(J37&lt;('Mid-term'!I37/100),0.7,1))</f>
        <v>0.7</v>
      </c>
      <c r="L37" s="14">
        <f>IF(K37="","",MAX(IF(K37=1,J37,J37*K37+(1-K37)*'Mid-term'!I37/100),J37))</f>
        <v>0.29000000000000004</v>
      </c>
      <c r="M37" s="3">
        <v>1</v>
      </c>
      <c r="N37" s="20">
        <v>43242</v>
      </c>
      <c r="O37" t="s">
        <v>81</v>
      </c>
      <c r="P37">
        <v>7</v>
      </c>
      <c r="Q37">
        <v>12</v>
      </c>
      <c r="R37">
        <v>16</v>
      </c>
      <c r="S37" s="3">
        <f t="shared" si="4"/>
        <v>35</v>
      </c>
      <c r="T37" s="13">
        <f t="shared" si="5"/>
        <v>0.7</v>
      </c>
      <c r="U37">
        <v>3</v>
      </c>
      <c r="AA37" s="3" t="str">
        <f t="shared" si="6"/>
        <v/>
      </c>
      <c r="AB37" s="13" t="str">
        <f t="shared" si="7"/>
        <v/>
      </c>
    </row>
    <row r="38" spans="1:29" x14ac:dyDescent="0.25">
      <c r="A38" s="4"/>
      <c r="B38" s="7" t="s">
        <v>35</v>
      </c>
      <c r="C38" s="5" t="s">
        <v>50</v>
      </c>
      <c r="D38" s="12" t="s">
        <v>90</v>
      </c>
      <c r="E38" s="18" t="s">
        <v>81</v>
      </c>
      <c r="F38" s="19">
        <v>10</v>
      </c>
      <c r="G38" s="19">
        <v>13.5</v>
      </c>
      <c r="H38" s="19">
        <v>18</v>
      </c>
      <c r="I38" s="7">
        <f t="shared" si="8"/>
        <v>41.5</v>
      </c>
      <c r="J38" s="13">
        <f t="shared" si="3"/>
        <v>0.83</v>
      </c>
      <c r="K38">
        <f>IF(E38="","",IF(J38&lt;('Mid-term'!I38/100),0.7,1))</f>
        <v>0.7</v>
      </c>
      <c r="L38" s="14">
        <f>IF(K38="","",MAX(IF(K38=1,J38,J38*K38+(1-K38)*'Mid-term'!I38/100),J38))</f>
        <v>0.88100000000000001</v>
      </c>
      <c r="M38" s="21" t="s">
        <v>91</v>
      </c>
      <c r="O38" s="4"/>
      <c r="P38" s="4"/>
      <c r="Q38" s="4"/>
      <c r="R38" s="4"/>
      <c r="S38" s="3" t="str">
        <f t="shared" si="4"/>
        <v/>
      </c>
      <c r="T38" s="13" t="str">
        <f t="shared" si="5"/>
        <v/>
      </c>
      <c r="U38" s="4"/>
      <c r="AA38" s="3" t="str">
        <f t="shared" si="6"/>
        <v/>
      </c>
      <c r="AB38" s="13" t="str">
        <f t="shared" si="7"/>
        <v/>
      </c>
    </row>
    <row r="39" spans="1:29" x14ac:dyDescent="0.25">
      <c r="B39" s="3" t="s">
        <v>36</v>
      </c>
      <c r="C39" s="1" t="s">
        <v>50</v>
      </c>
      <c r="D39" s="12" t="s">
        <v>88</v>
      </c>
      <c r="E39" s="16" t="s">
        <v>81</v>
      </c>
      <c r="F39" s="17">
        <v>5</v>
      </c>
      <c r="G39" s="17">
        <v>0</v>
      </c>
      <c r="H39" s="17">
        <v>0</v>
      </c>
      <c r="I39" s="3">
        <f t="shared" si="8"/>
        <v>5</v>
      </c>
      <c r="J39" s="13">
        <f t="shared" si="3"/>
        <v>0.1</v>
      </c>
      <c r="K39">
        <v>1</v>
      </c>
      <c r="L39" s="14">
        <f>IF(K39="","",MAX(IF(K39=1,J39,J39*K39+(1-K39)*'Mid-term'!I39/100),J39))</f>
        <v>0.1</v>
      </c>
      <c r="M39" s="3">
        <v>1</v>
      </c>
      <c r="N39" s="20">
        <v>43253</v>
      </c>
      <c r="O39" t="s">
        <v>81</v>
      </c>
      <c r="P39">
        <v>9</v>
      </c>
      <c r="Q39">
        <v>0</v>
      </c>
      <c r="R39">
        <v>0</v>
      </c>
      <c r="S39" s="3">
        <f t="shared" si="4"/>
        <v>9</v>
      </c>
      <c r="T39" s="13">
        <f t="shared" si="5"/>
        <v>0.18</v>
      </c>
      <c r="U39">
        <v>1</v>
      </c>
      <c r="V39" s="20">
        <v>43264</v>
      </c>
      <c r="W39" t="s">
        <v>81</v>
      </c>
      <c r="X39">
        <v>8</v>
      </c>
      <c r="Y39">
        <v>11.25</v>
      </c>
      <c r="Z39">
        <v>0</v>
      </c>
      <c r="AA39" s="3">
        <f t="shared" si="6"/>
        <v>19.25</v>
      </c>
      <c r="AB39" s="13">
        <f t="shared" si="7"/>
        <v>0.38500000000000001</v>
      </c>
      <c r="AC39">
        <v>1</v>
      </c>
    </row>
    <row r="40" spans="1:29" x14ac:dyDescent="0.25">
      <c r="A40" s="4"/>
      <c r="B40" s="7" t="s">
        <v>37</v>
      </c>
      <c r="C40" s="5" t="s">
        <v>50</v>
      </c>
      <c r="D40" s="12" t="s">
        <v>85</v>
      </c>
      <c r="E40" s="18" t="s">
        <v>84</v>
      </c>
      <c r="F40" s="19">
        <v>2</v>
      </c>
      <c r="G40" s="19">
        <v>0</v>
      </c>
      <c r="H40" s="19">
        <v>2</v>
      </c>
      <c r="I40" s="7">
        <f t="shared" si="8"/>
        <v>4</v>
      </c>
      <c r="J40" s="13">
        <f t="shared" si="3"/>
        <v>0.08</v>
      </c>
      <c r="K40">
        <f>IF(E40="","",IF(J40&lt;('Mid-term'!I40/100),0.7,1))</f>
        <v>0.7</v>
      </c>
      <c r="L40" s="14">
        <f>IF(K40="","",MAX(IF(K40=1,J40,J40*K40+(1-K40)*'Mid-term'!I40/100),J40))</f>
        <v>0.31700000000000006</v>
      </c>
      <c r="M40" s="7">
        <v>1</v>
      </c>
      <c r="N40" s="20">
        <v>43253</v>
      </c>
      <c r="O40" s="4" t="s">
        <v>81</v>
      </c>
      <c r="P40" s="4">
        <v>7</v>
      </c>
      <c r="Q40" s="4">
        <v>2</v>
      </c>
      <c r="R40" s="23">
        <v>1</v>
      </c>
      <c r="S40" s="3">
        <f t="shared" si="4"/>
        <v>10</v>
      </c>
      <c r="T40" s="13">
        <f t="shared" si="5"/>
        <v>0.2</v>
      </c>
      <c r="U40" s="23">
        <v>1</v>
      </c>
      <c r="V40" s="20">
        <v>43270</v>
      </c>
      <c r="W40" t="s">
        <v>81</v>
      </c>
      <c r="X40">
        <v>14</v>
      </c>
      <c r="Y40">
        <v>7</v>
      </c>
      <c r="Z40">
        <v>4</v>
      </c>
      <c r="AA40" s="3">
        <f t="shared" si="6"/>
        <v>25</v>
      </c>
      <c r="AB40" s="13">
        <f t="shared" si="7"/>
        <v>0.5</v>
      </c>
      <c r="AC40">
        <v>2</v>
      </c>
    </row>
    <row r="41" spans="1:29" x14ac:dyDescent="0.25">
      <c r="B41" s="3" t="s">
        <v>38</v>
      </c>
      <c r="C41" s="1" t="s">
        <v>50</v>
      </c>
      <c r="D41" s="12" t="s">
        <v>94</v>
      </c>
      <c r="E41" s="16" t="s">
        <v>81</v>
      </c>
      <c r="F41" s="17">
        <v>8</v>
      </c>
      <c r="G41" s="17">
        <v>9</v>
      </c>
      <c r="H41" s="17">
        <v>17</v>
      </c>
      <c r="I41" s="3">
        <f t="shared" si="8"/>
        <v>34</v>
      </c>
      <c r="J41" s="13">
        <f t="shared" si="3"/>
        <v>0.68</v>
      </c>
      <c r="K41">
        <f>IF(E41="","",IF(J41&lt;('Mid-term'!I41/100),0.7,1))</f>
        <v>0.7</v>
      </c>
      <c r="L41" s="14">
        <f>IF(K41="","",MAX(IF(K41=1,J41,J41*K41+(1-K41)*'Mid-term'!I41/100),J41))</f>
        <v>0.7370000000000001</v>
      </c>
      <c r="M41" s="22" t="s">
        <v>92</v>
      </c>
      <c r="S41" s="3" t="str">
        <f t="shared" si="4"/>
        <v/>
      </c>
      <c r="T41" s="13" t="str">
        <f t="shared" si="5"/>
        <v/>
      </c>
      <c r="AA41" s="3" t="str">
        <f t="shared" si="6"/>
        <v/>
      </c>
      <c r="AB41" s="13" t="str">
        <f t="shared" si="7"/>
        <v/>
      </c>
    </row>
    <row r="42" spans="1:29" x14ac:dyDescent="0.25">
      <c r="B42" s="3" t="s">
        <v>39</v>
      </c>
      <c r="C42" s="1" t="s">
        <v>52</v>
      </c>
      <c r="D42" s="12" t="s">
        <v>93</v>
      </c>
      <c r="E42" s="16" t="s">
        <v>84</v>
      </c>
      <c r="F42" s="17">
        <v>5</v>
      </c>
      <c r="G42" s="17">
        <v>0</v>
      </c>
      <c r="H42" s="17">
        <v>0</v>
      </c>
      <c r="I42" s="3">
        <f t="shared" si="8"/>
        <v>5</v>
      </c>
      <c r="J42" s="13">
        <f t="shared" si="3"/>
        <v>0.1</v>
      </c>
      <c r="K42">
        <v>1</v>
      </c>
      <c r="L42" s="14">
        <f>IF(K42="","",MAX(IF(K42=1,J42,J42*K42+(1-K42)*'Mid-term'!I42/100),J42))</f>
        <v>0.1</v>
      </c>
      <c r="M42" s="3">
        <v>1</v>
      </c>
      <c r="S42" s="3" t="str">
        <f t="shared" si="4"/>
        <v/>
      </c>
      <c r="T42" s="13" t="str">
        <f t="shared" si="5"/>
        <v/>
      </c>
      <c r="AA42" s="3" t="str">
        <f t="shared" si="6"/>
        <v/>
      </c>
      <c r="AB42" s="13" t="str">
        <f t="shared" si="7"/>
        <v/>
      </c>
    </row>
    <row r="43" spans="1:29" x14ac:dyDescent="0.25">
      <c r="B43" s="3" t="s">
        <v>40</v>
      </c>
      <c r="C43" s="1" t="s">
        <v>50</v>
      </c>
      <c r="D43" s="12" t="s">
        <v>80</v>
      </c>
      <c r="E43" s="16" t="s">
        <v>81</v>
      </c>
      <c r="F43" s="17">
        <v>3</v>
      </c>
      <c r="G43" s="17">
        <v>1</v>
      </c>
      <c r="H43" s="17">
        <v>15</v>
      </c>
      <c r="I43" s="3">
        <f t="shared" si="8"/>
        <v>19</v>
      </c>
      <c r="J43" s="13">
        <f t="shared" si="3"/>
        <v>0.38</v>
      </c>
      <c r="K43">
        <f>IF(E43="","",IF(J43&lt;('Mid-term'!I43/100),0.7,1))</f>
        <v>1</v>
      </c>
      <c r="L43" s="14">
        <f>IF(K43="","",MAX(IF(K43=1,J43,J43*K43+(1-K43)*'Mid-term'!I43/100),J43))</f>
        <v>0.38</v>
      </c>
      <c r="M43" s="3">
        <v>1</v>
      </c>
      <c r="N43" s="20">
        <v>43256</v>
      </c>
      <c r="O43" t="s">
        <v>84</v>
      </c>
      <c r="P43">
        <v>4</v>
      </c>
      <c r="Q43">
        <v>6</v>
      </c>
      <c r="R43">
        <v>15</v>
      </c>
      <c r="S43" s="3">
        <f t="shared" si="4"/>
        <v>25</v>
      </c>
      <c r="T43" s="13">
        <f t="shared" si="5"/>
        <v>0.5</v>
      </c>
      <c r="U43">
        <v>2</v>
      </c>
      <c r="AA43" s="3" t="str">
        <f t="shared" si="6"/>
        <v/>
      </c>
      <c r="AB43" s="13" t="str">
        <f t="shared" si="7"/>
        <v/>
      </c>
    </row>
    <row r="44" spans="1:29" x14ac:dyDescent="0.25">
      <c r="B44" s="3" t="s">
        <v>41</v>
      </c>
      <c r="C44" s="1" t="s">
        <v>50</v>
      </c>
      <c r="D44" s="12" t="s">
        <v>80</v>
      </c>
      <c r="E44" s="16" t="s">
        <v>84</v>
      </c>
      <c r="F44" s="17">
        <v>5</v>
      </c>
      <c r="G44" s="17">
        <v>5</v>
      </c>
      <c r="H44" s="17">
        <v>18</v>
      </c>
      <c r="I44" s="3">
        <f t="shared" si="8"/>
        <v>28</v>
      </c>
      <c r="J44" s="13">
        <f t="shared" si="3"/>
        <v>0.56000000000000005</v>
      </c>
      <c r="K44">
        <f>IF(E44="","",IF(J44&lt;('Mid-term'!I44/100),0.7,1))</f>
        <v>0.7</v>
      </c>
      <c r="L44" s="14">
        <f>IF(K44="","",MAX(IF(K44=1,J44,J44*K44+(1-K44)*'Mid-term'!I44/100),J44))</f>
        <v>0.64400000000000002</v>
      </c>
      <c r="M44" s="3">
        <v>3</v>
      </c>
      <c r="S44" s="3" t="str">
        <f t="shared" si="4"/>
        <v/>
      </c>
      <c r="T44" s="13" t="str">
        <f t="shared" si="5"/>
        <v/>
      </c>
      <c r="AA44" s="3" t="str">
        <f t="shared" si="6"/>
        <v/>
      </c>
      <c r="AB44" s="13" t="str">
        <f t="shared" si="7"/>
        <v/>
      </c>
    </row>
    <row r="45" spans="1:29" x14ac:dyDescent="0.25">
      <c r="B45" s="3" t="s">
        <v>42</v>
      </c>
      <c r="C45" s="1" t="s">
        <v>50</v>
      </c>
      <c r="D45" s="12" t="s">
        <v>80</v>
      </c>
      <c r="E45" s="16" t="s">
        <v>81</v>
      </c>
      <c r="F45" s="17">
        <v>10</v>
      </c>
      <c r="G45" s="17">
        <v>7</v>
      </c>
      <c r="H45" s="17">
        <v>18</v>
      </c>
      <c r="I45" s="3">
        <f t="shared" si="8"/>
        <v>35</v>
      </c>
      <c r="J45" s="13">
        <f t="shared" si="3"/>
        <v>0.7</v>
      </c>
      <c r="K45">
        <f>IF(E45="","",IF(J45&lt;('Mid-term'!I45/100),0.7,1))</f>
        <v>0.7</v>
      </c>
      <c r="L45" s="14">
        <f>IF(K45="","",MAX(IF(K45=1,J45,J45*K45+(1-K45)*'Mid-term'!I45/100),J45))</f>
        <v>0.745</v>
      </c>
      <c r="M45" s="3">
        <v>4</v>
      </c>
      <c r="S45" s="3" t="str">
        <f t="shared" si="4"/>
        <v/>
      </c>
      <c r="T45" s="13" t="str">
        <f t="shared" si="5"/>
        <v/>
      </c>
      <c r="AA45" s="3" t="str">
        <f t="shared" si="6"/>
        <v/>
      </c>
      <c r="AB45" s="13" t="str">
        <f t="shared" si="7"/>
        <v/>
      </c>
    </row>
    <row r="46" spans="1:29" x14ac:dyDescent="0.25">
      <c r="B46" s="3" t="s">
        <v>43</v>
      </c>
      <c r="C46" s="1" t="s">
        <v>50</v>
      </c>
      <c r="D46" s="12" t="s">
        <v>101</v>
      </c>
      <c r="E46" s="16" t="s">
        <v>81</v>
      </c>
      <c r="F46" s="17">
        <v>6</v>
      </c>
      <c r="G46" s="17">
        <v>0</v>
      </c>
      <c r="H46" s="17">
        <v>0</v>
      </c>
      <c r="I46" s="3">
        <f t="shared" si="8"/>
        <v>6</v>
      </c>
      <c r="J46" s="13">
        <f t="shared" si="3"/>
        <v>0.12</v>
      </c>
      <c r="K46">
        <v>1</v>
      </c>
      <c r="L46" s="14">
        <f>IF(K46="","",MAX(IF(K46=1,J46,J46*K46+(1-K46)*'Mid-term'!I46/100),J46))</f>
        <v>0.12</v>
      </c>
      <c r="M46" s="3">
        <v>1</v>
      </c>
      <c r="S46" s="3" t="str">
        <f t="shared" si="4"/>
        <v/>
      </c>
      <c r="T46" s="13" t="str">
        <f t="shared" si="5"/>
        <v/>
      </c>
      <c r="AA46" s="3" t="str">
        <f t="shared" si="6"/>
        <v/>
      </c>
      <c r="AB46" s="13" t="str">
        <f t="shared" si="7"/>
        <v/>
      </c>
    </row>
    <row r="47" spans="1:29" x14ac:dyDescent="0.25">
      <c r="B47" s="3" t="s">
        <v>44</v>
      </c>
      <c r="C47" s="1" t="s">
        <v>50</v>
      </c>
      <c r="D47" s="12" t="s">
        <v>80</v>
      </c>
      <c r="E47" s="16" t="s">
        <v>84</v>
      </c>
      <c r="F47" s="17">
        <v>10</v>
      </c>
      <c r="G47" s="17">
        <v>5.5</v>
      </c>
      <c r="H47" s="17">
        <v>11</v>
      </c>
      <c r="I47" s="3">
        <f t="shared" si="8"/>
        <v>26.5</v>
      </c>
      <c r="J47" s="13">
        <f t="shared" si="3"/>
        <v>0.53</v>
      </c>
      <c r="K47">
        <f>IF(E47="","",IF(J47&lt;('Mid-term'!I47/100),0.7,1))</f>
        <v>0.7</v>
      </c>
      <c r="L47" s="14">
        <f>IF(K47="","",MAX(IF(K47=1,J47,J47*K47+(1-K47)*'Mid-term'!I47/100),J47))</f>
        <v>0.65300000000000002</v>
      </c>
      <c r="M47" s="3">
        <v>3</v>
      </c>
      <c r="N47" s="20">
        <v>43242</v>
      </c>
      <c r="O47" t="s">
        <v>81</v>
      </c>
      <c r="P47">
        <v>12</v>
      </c>
      <c r="Q47">
        <v>15</v>
      </c>
      <c r="R47">
        <v>18</v>
      </c>
      <c r="S47" s="3">
        <f t="shared" si="4"/>
        <v>45</v>
      </c>
      <c r="T47" s="13">
        <f t="shared" si="5"/>
        <v>0.9</v>
      </c>
      <c r="U47">
        <v>5</v>
      </c>
      <c r="AA47" s="3" t="str">
        <f t="shared" si="6"/>
        <v/>
      </c>
      <c r="AB47" s="13" t="str">
        <f t="shared" si="7"/>
        <v/>
      </c>
    </row>
    <row r="48" spans="1:29" x14ac:dyDescent="0.25">
      <c r="B48" s="3" t="s">
        <v>45</v>
      </c>
      <c r="C48" s="1" t="s">
        <v>50</v>
      </c>
      <c r="D48" s="12" t="s">
        <v>80</v>
      </c>
      <c r="E48" s="16" t="s">
        <v>81</v>
      </c>
      <c r="F48" s="17">
        <v>8</v>
      </c>
      <c r="G48" s="17">
        <v>5</v>
      </c>
      <c r="H48" s="17">
        <v>16</v>
      </c>
      <c r="I48" s="3">
        <f t="shared" si="8"/>
        <v>29</v>
      </c>
      <c r="J48" s="13">
        <f t="shared" si="3"/>
        <v>0.57999999999999996</v>
      </c>
      <c r="K48">
        <f>IF(E48="","",IF(J48&lt;('Mid-term'!I48/100),0.7,1))</f>
        <v>0.7</v>
      </c>
      <c r="L48" s="14">
        <f>IF(K48="","",MAX(IF(K48=1,J48,J48*K48+(1-K48)*'Mid-term'!I48/100),J48))</f>
        <v>0.68799999999999994</v>
      </c>
      <c r="M48" s="3">
        <v>3</v>
      </c>
      <c r="S48" s="3" t="str">
        <f t="shared" si="4"/>
        <v/>
      </c>
      <c r="T48" s="13" t="str">
        <f t="shared" si="5"/>
        <v/>
      </c>
      <c r="AA48" s="3" t="str">
        <f t="shared" si="6"/>
        <v/>
      </c>
      <c r="AB48" s="13" t="str">
        <f t="shared" si="7"/>
        <v/>
      </c>
    </row>
    <row r="49" spans="2:29" x14ac:dyDescent="0.25">
      <c r="B49" s="3" t="s">
        <v>46</v>
      </c>
      <c r="C49" s="1" t="s">
        <v>50</v>
      </c>
      <c r="D49" s="12" t="s">
        <v>101</v>
      </c>
      <c r="E49" s="16" t="s">
        <v>81</v>
      </c>
      <c r="F49" s="17">
        <v>5</v>
      </c>
      <c r="G49" s="17">
        <v>9</v>
      </c>
      <c r="H49" s="17">
        <v>6</v>
      </c>
      <c r="I49" s="3">
        <f t="shared" si="8"/>
        <v>20</v>
      </c>
      <c r="J49" s="13">
        <f t="shared" si="3"/>
        <v>0.4</v>
      </c>
      <c r="K49">
        <f>IF(E49="","",IF(J49&lt;('Mid-term'!I49/100),0.7,1))</f>
        <v>0.7</v>
      </c>
      <c r="L49" s="14">
        <f>IF(K49="","",MAX(IF(K49=1,J49,J49*K49+(1-K49)*'Mid-term'!I49/100),J49))</f>
        <v>0.496</v>
      </c>
      <c r="M49" s="3">
        <v>2</v>
      </c>
      <c r="S49" s="3" t="str">
        <f t="shared" si="4"/>
        <v/>
      </c>
      <c r="T49" s="13" t="str">
        <f t="shared" si="5"/>
        <v/>
      </c>
      <c r="AA49" s="3" t="str">
        <f t="shared" si="6"/>
        <v/>
      </c>
      <c r="AB49" s="13" t="str">
        <f t="shared" si="7"/>
        <v/>
      </c>
    </row>
    <row r="50" spans="2:29" x14ac:dyDescent="0.25">
      <c r="B50" s="3" t="s">
        <v>47</v>
      </c>
      <c r="C50" s="1" t="s">
        <v>51</v>
      </c>
      <c r="D50" s="12" t="s">
        <v>93</v>
      </c>
      <c r="E50" s="16" t="s">
        <v>84</v>
      </c>
      <c r="F50" s="17">
        <v>6</v>
      </c>
      <c r="G50" s="17">
        <v>4</v>
      </c>
      <c r="H50" s="17">
        <v>0</v>
      </c>
      <c r="I50" s="3">
        <f t="shared" si="8"/>
        <v>10</v>
      </c>
      <c r="J50" s="13">
        <f t="shared" si="3"/>
        <v>0.2</v>
      </c>
      <c r="K50">
        <f>IF(E50="","",IF(J50&lt;('Mid-term'!I50/100),0.7,1))</f>
        <v>0.7</v>
      </c>
      <c r="L50" s="14">
        <f>IF(K50="","",MAX(IF(K50=1,J50,J50*K50+(1-K50)*'Mid-term'!I50/100),J50))</f>
        <v>0.41000000000000003</v>
      </c>
      <c r="M50" s="3">
        <v>1</v>
      </c>
      <c r="N50" s="20">
        <v>43256</v>
      </c>
      <c r="O50" t="s">
        <v>84</v>
      </c>
      <c r="P50">
        <v>12</v>
      </c>
      <c r="Q50">
        <v>12</v>
      </c>
      <c r="R50">
        <v>15.5</v>
      </c>
      <c r="S50" s="3">
        <f t="shared" si="4"/>
        <v>39.5</v>
      </c>
      <c r="T50" s="13">
        <f t="shared" si="5"/>
        <v>0.79</v>
      </c>
      <c r="U50">
        <v>4</v>
      </c>
      <c r="AA50" s="3" t="str">
        <f t="shared" si="6"/>
        <v/>
      </c>
      <c r="AB50" s="13" t="str">
        <f t="shared" si="7"/>
        <v/>
      </c>
    </row>
    <row r="51" spans="2:29" x14ac:dyDescent="0.25">
      <c r="B51" s="3" t="s">
        <v>48</v>
      </c>
      <c r="C51" s="1" t="s">
        <v>52</v>
      </c>
      <c r="D51" s="12" t="s">
        <v>100</v>
      </c>
      <c r="E51" s="16" t="s">
        <v>81</v>
      </c>
      <c r="F51" s="17">
        <v>7</v>
      </c>
      <c r="G51" s="17">
        <v>16</v>
      </c>
      <c r="H51" s="17">
        <v>0</v>
      </c>
      <c r="I51" s="3">
        <f t="shared" si="8"/>
        <v>23</v>
      </c>
      <c r="J51" s="13">
        <f t="shared" si="3"/>
        <v>0.46</v>
      </c>
      <c r="K51">
        <f>IF(E51="","",IF(J51&lt;('Mid-term'!I51/100),0.7,1))</f>
        <v>0.7</v>
      </c>
      <c r="L51" s="14">
        <f>IF(K51="","",MAX(IF(K51=1,J51,J51*K51+(1-K51)*'Mid-term'!I51/100),J51))</f>
        <v>0.48400000000000004</v>
      </c>
      <c r="M51" s="22" t="s">
        <v>99</v>
      </c>
      <c r="N51" s="20">
        <v>43270</v>
      </c>
      <c r="O51" t="s">
        <v>81</v>
      </c>
      <c r="P51">
        <v>5</v>
      </c>
      <c r="Q51">
        <v>12</v>
      </c>
      <c r="R51">
        <v>3</v>
      </c>
      <c r="S51" s="3">
        <f t="shared" si="4"/>
        <v>20</v>
      </c>
      <c r="T51" s="13">
        <f t="shared" si="5"/>
        <v>0.4</v>
      </c>
      <c r="U51">
        <v>1</v>
      </c>
      <c r="AA51" s="3" t="str">
        <f t="shared" si="6"/>
        <v/>
      </c>
      <c r="AB51" s="13" t="str">
        <f t="shared" si="7"/>
        <v/>
      </c>
    </row>
    <row r="52" spans="2:29" x14ac:dyDescent="0.25">
      <c r="B52" s="3" t="s">
        <v>49</v>
      </c>
      <c r="C52" s="1" t="s">
        <v>50</v>
      </c>
      <c r="D52" s="12" t="s">
        <v>80</v>
      </c>
      <c r="E52" s="16" t="s">
        <v>81</v>
      </c>
      <c r="F52" s="17">
        <v>5</v>
      </c>
      <c r="G52" s="17">
        <v>0</v>
      </c>
      <c r="H52" s="17">
        <v>0</v>
      </c>
      <c r="I52" s="3">
        <f t="shared" si="8"/>
        <v>5</v>
      </c>
      <c r="J52" s="13">
        <f t="shared" si="3"/>
        <v>0.1</v>
      </c>
      <c r="K52">
        <f>IF(E52="","",IF(J52&lt;('Mid-term'!I52/100),0.7,1))</f>
        <v>0.7</v>
      </c>
      <c r="L52" s="14">
        <f>IF(K52="","",MAX(IF(K52=1,J52,J52*K52+(1-K52)*'Mid-term'!I52/100),J52))</f>
        <v>0.28900000000000003</v>
      </c>
      <c r="M52" s="3">
        <v>1</v>
      </c>
      <c r="N52" s="20">
        <v>43253</v>
      </c>
      <c r="O52" t="s">
        <v>81</v>
      </c>
      <c r="P52">
        <v>7</v>
      </c>
      <c r="Q52">
        <v>6</v>
      </c>
      <c r="R52">
        <v>0</v>
      </c>
      <c r="S52" s="3">
        <f t="shared" si="4"/>
        <v>13</v>
      </c>
      <c r="T52" s="13">
        <f t="shared" si="5"/>
        <v>0.26</v>
      </c>
      <c r="U52">
        <v>1</v>
      </c>
      <c r="V52" s="20">
        <v>43256</v>
      </c>
      <c r="W52" t="s">
        <v>84</v>
      </c>
      <c r="X52">
        <v>8</v>
      </c>
      <c r="Y52">
        <v>15.25</v>
      </c>
      <c r="Z52">
        <v>15.5</v>
      </c>
      <c r="AA52" s="3">
        <f t="shared" si="6"/>
        <v>38.75</v>
      </c>
      <c r="AB52" s="13">
        <f t="shared" si="7"/>
        <v>0.77500000000000002</v>
      </c>
      <c r="AC52">
        <v>4</v>
      </c>
    </row>
    <row r="53" spans="2:29" x14ac:dyDescent="0.25">
      <c r="L53" s="14"/>
    </row>
  </sheetData>
  <sortState ref="A3:S52">
    <sortCondition ref="A3:A52"/>
  </sortState>
  <mergeCells count="3">
    <mergeCell ref="D1:M1"/>
    <mergeCell ref="N1:U1"/>
    <mergeCell ref="V1:A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Mid-term</vt:lpstr>
      <vt:lpstr>Final exam</vt:lpstr>
    </vt:vector>
  </TitlesOfParts>
  <Company>debreceni egyetem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2018-03-20T18:06:21Z</dcterms:created>
  <dcterms:modified xsi:type="dcterms:W3CDTF">2018-06-20T14:47:05Z</dcterms:modified>
</cp:coreProperties>
</file>